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1\SEE\006_Oprava TV v úseku Praha Malešice (mimo) – Praha Vršovice (mimo)\Ke zveřejnění na E-ZAKu\"/>
    </mc:Choice>
  </mc:AlternateContent>
  <bookViews>
    <workbookView xWindow="0" yWindow="0" windowWidth="20460" windowHeight="7635" firstSheet="1" activeTab="1"/>
  </bookViews>
  <sheets>
    <sheet name="Rekapitulace stavby" sheetId="1" r:id="rId1"/>
    <sheet name="1 - Sborník OÚŽI" sheetId="2" r:id="rId2"/>
    <sheet name="2 - Položky stavební nebo..." sheetId="3" r:id="rId3"/>
    <sheet name="3 - VRN" sheetId="4" r:id="rId4"/>
  </sheets>
  <definedNames>
    <definedName name="_xlnm._FilterDatabase" localSheetId="1" hidden="1">'1 - Sborník OÚŽI'!$C$81:$K$213</definedName>
    <definedName name="_xlnm._FilterDatabase" localSheetId="2" hidden="1">'2 - Položky stavební nebo...'!$C$80:$K$84</definedName>
    <definedName name="_xlnm._FilterDatabase" localSheetId="3" hidden="1">'3 - VRN'!$C$80:$K$87</definedName>
    <definedName name="_xlnm.Print_Titles" localSheetId="1">'1 - Sborník OÚŽI'!$81:$81</definedName>
    <definedName name="_xlnm.Print_Titles" localSheetId="2">'2 - Položky stavební nebo...'!$80:$80</definedName>
    <definedName name="_xlnm.Print_Titles" localSheetId="3">'3 - VRN'!$80:$80</definedName>
    <definedName name="_xlnm.Print_Titles" localSheetId="0">'Rekapitulace stavby'!$52:$52</definedName>
    <definedName name="_xlnm.Print_Area" localSheetId="1">'1 - Sborník OÚŽI'!$C$69:$K$213</definedName>
    <definedName name="_xlnm.Print_Area" localSheetId="2">'2 - Položky stavební nebo...'!$C$68:$K$84</definedName>
    <definedName name="_xlnm.Print_Area" localSheetId="3">'3 - VRN'!$C$68:$K$87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J78" i="4"/>
  <c r="J77" i="4"/>
  <c r="F77" i="4"/>
  <c r="F75" i="4"/>
  <c r="E73" i="4"/>
  <c r="J55" i="4"/>
  <c r="J54" i="4"/>
  <c r="F54" i="4"/>
  <c r="F52" i="4"/>
  <c r="E50" i="4"/>
  <c r="J18" i="4"/>
  <c r="E18" i="4"/>
  <c r="F78" i="4" s="1"/>
  <c r="J17" i="4"/>
  <c r="J12" i="4"/>
  <c r="J75" i="4" s="1"/>
  <c r="E7" i="4"/>
  <c r="E71" i="4"/>
  <c r="J37" i="3"/>
  <c r="J36" i="3"/>
  <c r="AY56" i="1"/>
  <c r="J35" i="3"/>
  <c r="AX56" i="1"/>
  <c r="BI84" i="3"/>
  <c r="BH84" i="3"/>
  <c r="BG84" i="3"/>
  <c r="BF84" i="3"/>
  <c r="J34" i="3" s="1"/>
  <c r="AW56" i="1" s="1"/>
  <c r="T84" i="3"/>
  <c r="T83" i="3"/>
  <c r="T82" i="3"/>
  <c r="T81" i="3"/>
  <c r="R84" i="3"/>
  <c r="R83" i="3"/>
  <c r="R82" i="3"/>
  <c r="R81" i="3"/>
  <c r="P84" i="3"/>
  <c r="P83" i="3"/>
  <c r="P82" i="3"/>
  <c r="P81" i="3"/>
  <c r="AU56" i="1" s="1"/>
  <c r="J78" i="3"/>
  <c r="J77" i="3"/>
  <c r="F77" i="3"/>
  <c r="F75" i="3"/>
  <c r="E73" i="3"/>
  <c r="J55" i="3"/>
  <c r="J54" i="3"/>
  <c r="F54" i="3"/>
  <c r="F52" i="3"/>
  <c r="E50" i="3"/>
  <c r="J18" i="3"/>
  <c r="E18" i="3"/>
  <c r="F78" i="3"/>
  <c r="J17" i="3"/>
  <c r="J12" i="3"/>
  <c r="J52" i="3" s="1"/>
  <c r="E7" i="3"/>
  <c r="E71" i="3"/>
  <c r="J83" i="2"/>
  <c r="J37" i="2"/>
  <c r="J36" i="2"/>
  <c r="AY55" i="1"/>
  <c r="J35" i="2"/>
  <c r="AX55" i="1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P137" i="2" s="1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P84" i="2" s="1"/>
  <c r="P82" i="2" s="1"/>
  <c r="AU55" i="1" s="1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J60" i="2"/>
  <c r="J79" i="2"/>
  <c r="J78" i="2"/>
  <c r="F78" i="2"/>
  <c r="F76" i="2"/>
  <c r="E74" i="2"/>
  <c r="J55" i="2"/>
  <c r="J54" i="2"/>
  <c r="F54" i="2"/>
  <c r="F52" i="2"/>
  <c r="E50" i="2"/>
  <c r="J18" i="2"/>
  <c r="E18" i="2"/>
  <c r="F79" i="2"/>
  <c r="J17" i="2"/>
  <c r="J12" i="2"/>
  <c r="J76" i="2" s="1"/>
  <c r="E7" i="2"/>
  <c r="E72" i="2"/>
  <c r="L50" i="1"/>
  <c r="AM50" i="1"/>
  <c r="AM49" i="1"/>
  <c r="L49" i="1"/>
  <c r="AM47" i="1"/>
  <c r="L47" i="1"/>
  <c r="L45" i="1"/>
  <c r="L44" i="1"/>
  <c r="BK86" i="4"/>
  <c r="BK213" i="2"/>
  <c r="BK211" i="2"/>
  <c r="BK210" i="2"/>
  <c r="BK209" i="2"/>
  <c r="J207" i="2"/>
  <c r="BK206" i="2"/>
  <c r="J205" i="2"/>
  <c r="BK204" i="2"/>
  <c r="J203" i="2"/>
  <c r="BK202" i="2"/>
  <c r="J201" i="2"/>
  <c r="J199" i="2"/>
  <c r="BK198" i="2"/>
  <c r="J197" i="2"/>
  <c r="BK194" i="2"/>
  <c r="J193" i="2"/>
  <c r="J192" i="2"/>
  <c r="J191" i="2"/>
  <c r="BK190" i="2"/>
  <c r="J189" i="2"/>
  <c r="BK186" i="2"/>
  <c r="BK184" i="2"/>
  <c r="BK183" i="2"/>
  <c r="BK182" i="2"/>
  <c r="BK180" i="2"/>
  <c r="J177" i="2"/>
  <c r="BK174" i="2"/>
  <c r="J173" i="2"/>
  <c r="BK172" i="2"/>
  <c r="J171" i="2"/>
  <c r="J170" i="2"/>
  <c r="J168" i="2"/>
  <c r="BK167" i="2"/>
  <c r="J166" i="2"/>
  <c r="J164" i="2"/>
  <c r="BK163" i="2"/>
  <c r="J162" i="2"/>
  <c r="BK160" i="2"/>
  <c r="BK158" i="2"/>
  <c r="BK157" i="2"/>
  <c r="BK156" i="2"/>
  <c r="BK154" i="2"/>
  <c r="J153" i="2"/>
  <c r="BK152" i="2"/>
  <c r="J152" i="2"/>
  <c r="BK150" i="2"/>
  <c r="J148" i="2"/>
  <c r="J147" i="2"/>
  <c r="BK145" i="2"/>
  <c r="BK143" i="2"/>
  <c r="BK142" i="2"/>
  <c r="J141" i="2"/>
  <c r="BK139" i="2"/>
  <c r="J138" i="2"/>
  <c r="BK135" i="2"/>
  <c r="BK134" i="2"/>
  <c r="J132" i="2"/>
  <c r="J131" i="2"/>
  <c r="BK130" i="2"/>
  <c r="BK128" i="2"/>
  <c r="BK127" i="2"/>
  <c r="BK126" i="2"/>
  <c r="J125" i="2"/>
  <c r="BK124" i="2"/>
  <c r="BK123" i="2"/>
  <c r="J122" i="2"/>
  <c r="J121" i="2"/>
  <c r="BK116" i="2"/>
  <c r="BK115" i="2"/>
  <c r="BK113" i="2"/>
  <c r="BK111" i="2"/>
  <c r="BK109" i="2"/>
  <c r="BK108" i="2"/>
  <c r="J107" i="2"/>
  <c r="BK105" i="2"/>
  <c r="BK100" i="2"/>
  <c r="BK97" i="2"/>
  <c r="J96" i="2"/>
  <c r="J95" i="2"/>
  <c r="BK94" i="2"/>
  <c r="BK93" i="2"/>
  <c r="J91" i="2"/>
  <c r="BK90" i="2"/>
  <c r="J88" i="2"/>
  <c r="J87" i="2"/>
  <c r="J86" i="2"/>
  <c r="J85" i="2"/>
  <c r="J86" i="4"/>
  <c r="J84" i="3"/>
  <c r="J213" i="2"/>
  <c r="BK212" i="2"/>
  <c r="J209" i="2"/>
  <c r="J208" i="2"/>
  <c r="J206" i="2"/>
  <c r="BK203" i="2"/>
  <c r="BK201" i="2"/>
  <c r="J200" i="2"/>
  <c r="BK199" i="2"/>
  <c r="J198" i="2"/>
  <c r="BK197" i="2"/>
  <c r="J196" i="2"/>
  <c r="J195" i="2"/>
  <c r="J194" i="2"/>
  <c r="BK192" i="2"/>
  <c r="J190" i="2"/>
  <c r="BK188" i="2"/>
  <c r="J187" i="2"/>
  <c r="J185" i="2"/>
  <c r="J184" i="2"/>
  <c r="J182" i="2"/>
  <c r="J181" i="2"/>
  <c r="J180" i="2"/>
  <c r="J179" i="2"/>
  <c r="BK178" i="2"/>
  <c r="BK177" i="2"/>
  <c r="J176" i="2"/>
  <c r="J175" i="2"/>
  <c r="BK171" i="2"/>
  <c r="J169" i="2"/>
  <c r="J167" i="2"/>
  <c r="BK165" i="2"/>
  <c r="BK162" i="2"/>
  <c r="J161" i="2"/>
  <c r="J160" i="2"/>
  <c r="BK159" i="2"/>
  <c r="J157" i="2"/>
  <c r="J156" i="2"/>
  <c r="BK155" i="2"/>
  <c r="J154" i="2"/>
  <c r="BK153" i="2"/>
  <c r="BK151" i="2"/>
  <c r="BK149" i="2"/>
  <c r="BK146" i="2"/>
  <c r="J144" i="2"/>
  <c r="BK141" i="2"/>
  <c r="J140" i="2"/>
  <c r="J136" i="2"/>
  <c r="J133" i="2"/>
  <c r="BK132" i="2"/>
  <c r="J130" i="2"/>
  <c r="J129" i="2"/>
  <c r="J127" i="2"/>
  <c r="J126" i="2"/>
  <c r="BK125" i="2"/>
  <c r="J124" i="2"/>
  <c r="BK121" i="2"/>
  <c r="BK120" i="2"/>
  <c r="BK119" i="2"/>
  <c r="BK118" i="2"/>
  <c r="J117" i="2"/>
  <c r="J115" i="2"/>
  <c r="J114" i="2"/>
  <c r="BK112" i="2"/>
  <c r="J111" i="2"/>
  <c r="BK110" i="2"/>
  <c r="J109" i="2"/>
  <c r="J108" i="2"/>
  <c r="BK106" i="2"/>
  <c r="BK104" i="2"/>
  <c r="J103" i="2"/>
  <c r="BK102" i="2"/>
  <c r="J101" i="2"/>
  <c r="J99" i="2"/>
  <c r="J98" i="2"/>
  <c r="J97" i="2"/>
  <c r="J94" i="2"/>
  <c r="J93" i="2"/>
  <c r="J92" i="2"/>
  <c r="J89" i="2"/>
  <c r="BK87" i="2"/>
  <c r="J87" i="4"/>
  <c r="BK85" i="4"/>
  <c r="J85" i="4"/>
  <c r="BK84" i="4"/>
  <c r="J84" i="4"/>
  <c r="BK84" i="3"/>
  <c r="J212" i="2"/>
  <c r="J211" i="2"/>
  <c r="J210" i="2"/>
  <c r="BK208" i="2"/>
  <c r="BK207" i="2"/>
  <c r="BK205" i="2"/>
  <c r="J204" i="2"/>
  <c r="J202" i="2"/>
  <c r="BK200" i="2"/>
  <c r="BK196" i="2"/>
  <c r="BK195" i="2"/>
  <c r="BK193" i="2"/>
  <c r="BK191" i="2"/>
  <c r="BK189" i="2"/>
  <c r="J188" i="2"/>
  <c r="BK187" i="2"/>
  <c r="J186" i="2"/>
  <c r="BK185" i="2"/>
  <c r="J183" i="2"/>
  <c r="BK181" i="2"/>
  <c r="BK179" i="2"/>
  <c r="J178" i="2"/>
  <c r="BK176" i="2"/>
  <c r="BK175" i="2"/>
  <c r="J174" i="2"/>
  <c r="BK173" i="2"/>
  <c r="J172" i="2"/>
  <c r="BK170" i="2"/>
  <c r="BK169" i="2"/>
  <c r="BK168" i="2"/>
  <c r="BK166" i="2"/>
  <c r="J165" i="2"/>
  <c r="BK164" i="2"/>
  <c r="J163" i="2"/>
  <c r="BK161" i="2"/>
  <c r="J159" i="2"/>
  <c r="J158" i="2"/>
  <c r="J155" i="2"/>
  <c r="J151" i="2"/>
  <c r="J150" i="2"/>
  <c r="J149" i="2"/>
  <c r="BK148" i="2"/>
  <c r="BK147" i="2"/>
  <c r="J146" i="2"/>
  <c r="J145" i="2"/>
  <c r="BK144" i="2"/>
  <c r="J143" i="2"/>
  <c r="J142" i="2"/>
  <c r="BK140" i="2"/>
  <c r="J139" i="2"/>
  <c r="BK138" i="2"/>
  <c r="BK136" i="2"/>
  <c r="J135" i="2"/>
  <c r="J134" i="2"/>
  <c r="BK133" i="2"/>
  <c r="BK131" i="2"/>
  <c r="BK129" i="2"/>
  <c r="J128" i="2"/>
  <c r="J123" i="2"/>
  <c r="BK122" i="2"/>
  <c r="J120" i="2"/>
  <c r="J119" i="2"/>
  <c r="J118" i="2"/>
  <c r="BK117" i="2"/>
  <c r="J116" i="2"/>
  <c r="BK114" i="2"/>
  <c r="J113" i="2"/>
  <c r="J112" i="2"/>
  <c r="J110" i="2"/>
  <c r="BK107" i="2"/>
  <c r="J106" i="2"/>
  <c r="J105" i="2"/>
  <c r="J104" i="2"/>
  <c r="BK103" i="2"/>
  <c r="J102" i="2"/>
  <c r="BK101" i="2"/>
  <c r="J100" i="2"/>
  <c r="BK99" i="2"/>
  <c r="BK98" i="2"/>
  <c r="BK96" i="2"/>
  <c r="BK95" i="2"/>
  <c r="BK92" i="2"/>
  <c r="BK91" i="2"/>
  <c r="J90" i="2"/>
  <c r="BK89" i="2"/>
  <c r="BK88" i="2"/>
  <c r="BK86" i="2"/>
  <c r="BK85" i="2"/>
  <c r="AS54" i="1"/>
  <c r="BK87" i="4"/>
  <c r="F37" i="3"/>
  <c r="BD56" i="1" s="1"/>
  <c r="F36" i="3"/>
  <c r="BC56" i="1"/>
  <c r="F35" i="3"/>
  <c r="BB56" i="1" s="1"/>
  <c r="T83" i="4" l="1"/>
  <c r="T82" i="4"/>
  <c r="T81" i="4"/>
  <c r="BK137" i="2"/>
  <c r="J137" i="2" s="1"/>
  <c r="J62" i="2" s="1"/>
  <c r="P83" i="4"/>
  <c r="P82" i="4"/>
  <c r="P81" i="4" s="1"/>
  <c r="AU57" i="1" s="1"/>
  <c r="AU54" i="1" s="1"/>
  <c r="T137" i="2"/>
  <c r="T84" i="2"/>
  <c r="T82" i="2" s="1"/>
  <c r="R83" i="4"/>
  <c r="R82" i="4"/>
  <c r="R81" i="4"/>
  <c r="R137" i="2"/>
  <c r="R84" i="2"/>
  <c r="R82" i="2"/>
  <c r="BK83" i="4"/>
  <c r="J83" i="4" s="1"/>
  <c r="J61" i="4" s="1"/>
  <c r="BE87" i="4"/>
  <c r="E48" i="2"/>
  <c r="F55" i="2"/>
  <c r="BE88" i="2"/>
  <c r="BE90" i="2"/>
  <c r="BE91" i="2"/>
  <c r="BE96" i="2"/>
  <c r="BE97" i="2"/>
  <c r="BE98" i="2"/>
  <c r="BE100" i="2"/>
  <c r="BE102" i="2"/>
  <c r="BE106" i="2"/>
  <c r="BE108" i="2"/>
  <c r="BE109" i="2"/>
  <c r="BE113" i="2"/>
  <c r="BE116" i="2"/>
  <c r="BE119" i="2"/>
  <c r="BE120" i="2"/>
  <c r="BE121" i="2"/>
  <c r="BE126" i="2"/>
  <c r="BE128" i="2"/>
  <c r="BE130" i="2"/>
  <c r="BE132" i="2"/>
  <c r="BE135" i="2"/>
  <c r="BE142" i="2"/>
  <c r="BE146" i="2"/>
  <c r="BE147" i="2"/>
  <c r="BE149" i="2"/>
  <c r="BE152" i="2"/>
  <c r="BE154" i="2"/>
  <c r="BE165" i="2"/>
  <c r="BE167" i="2"/>
  <c r="BE168" i="2"/>
  <c r="BE171" i="2"/>
  <c r="BE174" i="2"/>
  <c r="BE180" i="2"/>
  <c r="BE182" i="2"/>
  <c r="BE184" i="2"/>
  <c r="BE186" i="2"/>
  <c r="BE188" i="2"/>
  <c r="BE189" i="2"/>
  <c r="BE190" i="2"/>
  <c r="BE192" i="2"/>
  <c r="BE194" i="2"/>
  <c r="BE198" i="2"/>
  <c r="BE199" i="2"/>
  <c r="BE204" i="2"/>
  <c r="BE206" i="2"/>
  <c r="BE209" i="2"/>
  <c r="J75" i="3"/>
  <c r="BE84" i="3"/>
  <c r="E48" i="4"/>
  <c r="J52" i="4"/>
  <c r="F55" i="4"/>
  <c r="BE84" i="4"/>
  <c r="BE85" i="4"/>
  <c r="BE86" i="2"/>
  <c r="BE93" i="2"/>
  <c r="BE95" i="2"/>
  <c r="BE99" i="2"/>
  <c r="BE101" i="2"/>
  <c r="BE103" i="2"/>
  <c r="BE105" i="2"/>
  <c r="BE107" i="2"/>
  <c r="BE111" i="2"/>
  <c r="BE117" i="2"/>
  <c r="BE118" i="2"/>
  <c r="BE124" i="2"/>
  <c r="BE131" i="2"/>
  <c r="BE139" i="2"/>
  <c r="BE140" i="2"/>
  <c r="BE143" i="2"/>
  <c r="BE145" i="2"/>
  <c r="BE156" i="2"/>
  <c r="BE158" i="2"/>
  <c r="BE160" i="2"/>
  <c r="BE161" i="2"/>
  <c r="BE163" i="2"/>
  <c r="BE164" i="2"/>
  <c r="BE166" i="2"/>
  <c r="BE169" i="2"/>
  <c r="BE170" i="2"/>
  <c r="BE173" i="2"/>
  <c r="BE175" i="2"/>
  <c r="BE177" i="2"/>
  <c r="BE179" i="2"/>
  <c r="BE187" i="2"/>
  <c r="BE195" i="2"/>
  <c r="BE196" i="2"/>
  <c r="BE200" i="2"/>
  <c r="BE202" i="2"/>
  <c r="BE205" i="2"/>
  <c r="BE207" i="2"/>
  <c r="E48" i="3"/>
  <c r="F55" i="3"/>
  <c r="BE86" i="4"/>
  <c r="J52" i="2"/>
  <c r="BE85" i="2"/>
  <c r="BE87" i="2"/>
  <c r="BE89" i="2"/>
  <c r="BE92" i="2"/>
  <c r="BE94" i="2"/>
  <c r="BE104" i="2"/>
  <c r="BE110" i="2"/>
  <c r="BE112" i="2"/>
  <c r="BE114" i="2"/>
  <c r="BE115" i="2"/>
  <c r="BE122" i="2"/>
  <c r="BE123" i="2"/>
  <c r="BE125" i="2"/>
  <c r="BE127" i="2"/>
  <c r="BE129" i="2"/>
  <c r="BE133" i="2"/>
  <c r="BE134" i="2"/>
  <c r="BE136" i="2"/>
  <c r="BE138" i="2"/>
  <c r="BE141" i="2"/>
  <c r="BE144" i="2"/>
  <c r="BE148" i="2"/>
  <c r="BE150" i="2"/>
  <c r="BE151" i="2"/>
  <c r="BE153" i="2"/>
  <c r="BE155" i="2"/>
  <c r="BE157" i="2"/>
  <c r="BE159" i="2"/>
  <c r="BE162" i="2"/>
  <c r="BE172" i="2"/>
  <c r="BE176" i="2"/>
  <c r="BE178" i="2"/>
  <c r="BE181" i="2"/>
  <c r="BE183" i="2"/>
  <c r="BE185" i="2"/>
  <c r="BE191" i="2"/>
  <c r="BE193" i="2"/>
  <c r="BE197" i="2"/>
  <c r="BE201" i="2"/>
  <c r="BE203" i="2"/>
  <c r="BE208" i="2"/>
  <c r="BE210" i="2"/>
  <c r="BE211" i="2"/>
  <c r="BE212" i="2"/>
  <c r="BE213" i="2"/>
  <c r="BK83" i="3"/>
  <c r="BK82" i="3" s="1"/>
  <c r="J82" i="3" s="1"/>
  <c r="J60" i="3" s="1"/>
  <c r="F36" i="4"/>
  <c r="BC57" i="1" s="1"/>
  <c r="F35" i="2"/>
  <c r="BB55" i="1"/>
  <c r="F34" i="4"/>
  <c r="BA57" i="1"/>
  <c r="F35" i="4"/>
  <c r="BB57" i="1"/>
  <c r="F37" i="4"/>
  <c r="BD57" i="1"/>
  <c r="J34" i="2"/>
  <c r="AW55" i="1"/>
  <c r="J34" i="4"/>
  <c r="AW57" i="1"/>
  <c r="F37" i="2"/>
  <c r="BD55" i="1"/>
  <c r="J33" i="3"/>
  <c r="AV56" i="1"/>
  <c r="AT56" i="1"/>
  <c r="F34" i="3"/>
  <c r="BA56" i="1" s="1"/>
  <c r="F36" i="2"/>
  <c r="BC55" i="1"/>
  <c r="F34" i="2"/>
  <c r="BA55" i="1" s="1"/>
  <c r="BK84" i="2" l="1"/>
  <c r="J84" i="2" s="1"/>
  <c r="J61" i="2" s="1"/>
  <c r="BK81" i="3"/>
  <c r="J81" i="3" s="1"/>
  <c r="J59" i="3" s="1"/>
  <c r="J83" i="3"/>
  <c r="J61" i="3" s="1"/>
  <c r="BK82" i="4"/>
  <c r="J82" i="4"/>
  <c r="J60" i="4"/>
  <c r="F33" i="3"/>
  <c r="AZ56" i="1" s="1"/>
  <c r="BA54" i="1"/>
  <c r="W30" i="1"/>
  <c r="BB54" i="1"/>
  <c r="W31" i="1" s="1"/>
  <c r="J33" i="2"/>
  <c r="AV55" i="1" s="1"/>
  <c r="AT55" i="1" s="1"/>
  <c r="F33" i="2"/>
  <c r="AZ55" i="1"/>
  <c r="BC54" i="1"/>
  <c r="W32" i="1" s="1"/>
  <c r="J33" i="4"/>
  <c r="AV57" i="1"/>
  <c r="AT57" i="1"/>
  <c r="BD54" i="1"/>
  <c r="W33" i="1"/>
  <c r="F33" i="4"/>
  <c r="AZ57" i="1"/>
  <c r="BK82" i="2" l="1"/>
  <c r="J82" i="2" s="1"/>
  <c r="J59" i="2" s="1"/>
  <c r="BK81" i="4"/>
  <c r="J81" i="4"/>
  <c r="AZ54" i="1"/>
  <c r="AV54" i="1" s="1"/>
  <c r="AK29" i="1" s="1"/>
  <c r="AW54" i="1"/>
  <c r="AK30" i="1"/>
  <c r="AY54" i="1"/>
  <c r="J30" i="2"/>
  <c r="AG55" i="1"/>
  <c r="AN55" i="1"/>
  <c r="J30" i="3"/>
  <c r="AG56" i="1" s="1"/>
  <c r="AN56" i="1" s="1"/>
  <c r="J30" i="4"/>
  <c r="AG57" i="1" s="1"/>
  <c r="AN57" i="1" s="1"/>
  <c r="AX54" i="1"/>
  <c r="J59" i="4" l="1"/>
  <c r="J39" i="4"/>
  <c r="J39" i="2"/>
  <c r="J39" i="3"/>
  <c r="W29" i="1"/>
  <c r="AG54" i="1"/>
  <c r="AK26" i="1"/>
  <c r="AK35" i="1" s="1"/>
  <c r="AT54" i="1"/>
  <c r="AN54" i="1" l="1"/>
</calcChain>
</file>

<file path=xl/sharedStrings.xml><?xml version="1.0" encoding="utf-8"?>
<sst xmlns="http://schemas.openxmlformats.org/spreadsheetml/2006/main" count="2479" uniqueCount="532">
  <si>
    <t>Export Komplet</t>
  </si>
  <si>
    <t>VZ</t>
  </si>
  <si>
    <t>2.0</t>
  </si>
  <si>
    <t>ZAMOK</t>
  </si>
  <si>
    <t>False</t>
  </si>
  <si>
    <t>{330c385f-8634-420c-8376-9c63451b581f}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</si>
  <si>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</si>
  <si>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</si>
  <si>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</si>
  <si>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</si>
  <si>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</si>
  <si>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</si>
  <si>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</si>
  <si>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</si>
  <si>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</si>
  <si>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</si>
  <si>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</si>
  <si>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úseku Praha Malešice (mimo) – Praha Vršovice (mimo)</t>
  </si>
  <si>
    <t>KSO:</t>
  </si>
  <si>
    <t/>
  </si>
  <si>
    <t>CC-CZ:</t>
  </si>
  <si>
    <t>Místo:</t>
  </si>
  <si>
    <t xml:space="preserve"> Praha</t>
  </si>
  <si>
    <t>Datum:</t>
  </si>
  <si>
    <t>12. 1. 2021</t>
  </si>
  <si>
    <t>Zadavatel:</t>
  </si>
  <si>
    <t>IČ:</t>
  </si>
  <si>
    <t>70994234</t>
  </si>
  <si>
    <t>SŽ s.o. Přednosta SEE Praha; Mgr. František Fiala</t>
  </si>
  <si>
    <t>DIČ:</t>
  </si>
  <si>
    <t>CZ 70994234</t>
  </si>
  <si>
    <t>Uchazeč:</t>
  </si>
  <si>
    <t>Vyplň údaj</t>
  </si>
  <si>
    <t>Projektant:</t>
  </si>
  <si>
    <t xml:space="preserve">SŽ s.o. Lukáš Voldřich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</si>
  <si>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</si>
  <si>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</si>
  <si>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</si>
  <si>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</si>
  <si>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</si>
  <si>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</si>
  <si>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</si>
  <si>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</si>
  <si>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</si>
  <si>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</si>
  <si>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</si>
  <si>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</si>
  <si>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</si>
  <si>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</si>
  <si>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</si>
  <si>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</si>
  <si>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</si>
  <si>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</si>
  <si>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</si>
  <si>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</si>
  <si>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</si>
  <si>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</si>
  <si>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</si>
  <si>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</si>
  <si>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</si>
  <si>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</si>
  <si>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</si>
  <si>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</si>
  <si>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</si>
  <si>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</si>
  <si>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</si>
  <si>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</si>
  <si>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</si>
  <si>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</si>
  <si>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</si>
  <si>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</si>
  <si>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</si>
  <si>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</si>
  <si>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</si>
  <si>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</si>
  <si>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</si>
  <si>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</si>
  <si>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</si>
  <si>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</si>
  <si>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Sborník OÚŽI</t>
  </si>
  <si>
    <t>STA</t>
  </si>
  <si>
    <t>{54a6c1e9-fe0f-4f0f-9123-2c57b492e0b3}</t>
  </si>
  <si>
    <t>2</t>
  </si>
  <si>
    <t>Položky stavební neboli jiné cenové soustavy</t>
  </si>
  <si>
    <t>{afe1dc5e-13f5-4729-be0f-36dbcf08e610}</t>
  </si>
  <si>
    <t>3</t>
  </si>
  <si>
    <t>VRN</t>
  </si>
  <si>
    <t>{b663454d-b7d5-4b1a-b6cb-cb716c953863}</t>
  </si>
  <si>
    <t>KRYCÍ LIST SOUPISU PRACÍ</t>
  </si>
  <si>
    <t>Objekt:</t>
  </si>
  <si>
    <t>1 - Sborník OÚŽI</t>
  </si>
  <si>
    <t>REKAPITULACE ČLENĚNÍ SOUPISU PRACÍ</t>
  </si>
  <si>
    <t>Kód dílu - Popis</t>
  </si>
  <si>
    <t>Cena celkem [CZK]</t>
  </si>
  <si>
    <t>-1</t>
  </si>
  <si>
    <t>ČÍSLO POLOŽKY - POPIS POLOŽKY</t>
  </si>
  <si>
    <t>D1 - DODÁVKY</t>
  </si>
  <si>
    <t xml:space="preserve">    D2 - 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</si>
  <si>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</si>
  <si>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</si>
  <si>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</si>
  <si>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</si>
  <si>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</si>
  <si>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</si>
  <si>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</si>
  <si>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</si>
  <si>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</si>
  <si>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</si>
  <si>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</si>
  <si>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</si>
  <si>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</si>
  <si>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ČÍSLO POLOŽKY</t>
  </si>
  <si>
    <t>POPIS POLOŽKY</t>
  </si>
  <si>
    <t>ROZPOCET</t>
  </si>
  <si>
    <t>D1</t>
  </si>
  <si>
    <t>DODÁVKY</t>
  </si>
  <si>
    <t>M</t>
  </si>
  <si>
    <t>7497100010</t>
  </si>
  <si>
    <t>Základy trakčního vedení Materiál pro úpravu kabelů u základu TV</t>
  </si>
  <si>
    <t>kus</t>
  </si>
  <si>
    <t>Sborník UOŽI 01 2021</t>
  </si>
  <si>
    <t>8</t>
  </si>
  <si>
    <t>4</t>
  </si>
  <si>
    <t>1956559786</t>
  </si>
  <si>
    <t>7497100020</t>
  </si>
  <si>
    <t>Základy trakčního vedení Hloubený základ TV - materiál</t>
  </si>
  <si>
    <t>m3</t>
  </si>
  <si>
    <t>-1946250376</t>
  </si>
  <si>
    <t>7497100060</t>
  </si>
  <si>
    <t>Základy trakčního vedení Výztuž pro základ TV - jednodílná</t>
  </si>
  <si>
    <t>-1185678062</t>
  </si>
  <si>
    <t>7497100070</t>
  </si>
  <si>
    <t>Základy trakčního vedení Svorník kotevní kovaný pro základ TV vč. povrch. úpravy dle TKP</t>
  </si>
  <si>
    <t>-156736984</t>
  </si>
  <si>
    <t>7497100080</t>
  </si>
  <si>
    <t>Základy trakčního vedení Svorníkový koš pro základ TV</t>
  </si>
  <si>
    <t>487229329</t>
  </si>
  <si>
    <t>7497100100</t>
  </si>
  <si>
    <t>Základy trakčního vedení Kotevni sloupek TV</t>
  </si>
  <si>
    <t>-2023039177</t>
  </si>
  <si>
    <t>7497100130</t>
  </si>
  <si>
    <t>Základy trakčního vedení Materiál pro zajištění svahu pro základ TV - IZT prefa díl</t>
  </si>
  <si>
    <t>2074671685</t>
  </si>
  <si>
    <t>7497100140</t>
  </si>
  <si>
    <t>Základy trakčního vedení Uzemnění  stožáru TV</t>
  </si>
  <si>
    <t>-771529411</t>
  </si>
  <si>
    <t>7497200190</t>
  </si>
  <si>
    <t>Stožáry trakčního vedení Stožár TV  -  typ  ( TBS,TBSI 245 )    do  10m     vč. uzavíracího nátěru</t>
  </si>
  <si>
    <t>-60762849</t>
  </si>
  <si>
    <t>7497200320</t>
  </si>
  <si>
    <t>Stožáry trakčního vedení Stožár TV  -  typ  ( 2TBS,2TBSI 245 )  od 10m - do 14m     vč. uzavíracího nátěru</t>
  </si>
  <si>
    <t>-1085129684</t>
  </si>
  <si>
    <t>7497200430</t>
  </si>
  <si>
    <t>Stožáry trakčního vedení Stožár TV  -  typ  ( BP 10m )    vč. podlití</t>
  </si>
  <si>
    <t>297986490</t>
  </si>
  <si>
    <t>7497200440</t>
  </si>
  <si>
    <t>Stožáry trakčního vedení Stožár TV  -  typ  ( BP 11m )    vč. podlití</t>
  </si>
  <si>
    <t>-1725121817</t>
  </si>
  <si>
    <t>7497200500</t>
  </si>
  <si>
    <t>Stožáry trakčního vedení Břevno typ  23 L</t>
  </si>
  <si>
    <t>m</t>
  </si>
  <si>
    <t>-1669490082</t>
  </si>
  <si>
    <t>7497200520</t>
  </si>
  <si>
    <t>Stožáry trakčního vedení Materiál pro připevnění břevna 23,34 vč. ukončení břevna  A na 1T</t>
  </si>
  <si>
    <t>1124381135</t>
  </si>
  <si>
    <t>7497200530</t>
  </si>
  <si>
    <t>Stožáry trakčního vedení Materiál pro připevnění břevna 23,34 vč. ukončení břevna  B na 2T</t>
  </si>
  <si>
    <t>-23865789</t>
  </si>
  <si>
    <t>7497200540</t>
  </si>
  <si>
    <t>Stožáry trakčního vedení Materiál pro připevnění břevna 23,34 vč. ukončení břevna  C na BP</t>
  </si>
  <si>
    <t>-788269319</t>
  </si>
  <si>
    <t>7497200550</t>
  </si>
  <si>
    <t>Stožáry trakčního vedení Materiál pro kluzné uložení břevna 23,34 na BP stožáru</t>
  </si>
  <si>
    <t>-577852307</t>
  </si>
  <si>
    <t>7497200570</t>
  </si>
  <si>
    <t>Stožáry trakčního vedení Materiál sestavení pro připevnění závěsu břevna 23,34 na 2T</t>
  </si>
  <si>
    <t>-1569893489</t>
  </si>
  <si>
    <t>7497200580</t>
  </si>
  <si>
    <t>Stožáry trakčního vedení Materiál sestavení pro připevnění závěsu břevna 23,34 na BP</t>
  </si>
  <si>
    <t>1653960130</t>
  </si>
  <si>
    <t>7497300030</t>
  </si>
  <si>
    <t>Vodiče trakčního vedení Závěs na konzole s přídavným lanem</t>
  </si>
  <si>
    <t>-113013426</t>
  </si>
  <si>
    <t>7497300080</t>
  </si>
  <si>
    <t>Vodiče trakčního vedení Přídavné lano pro nosné lano</t>
  </si>
  <si>
    <t>-1827432723</t>
  </si>
  <si>
    <t>7497300210</t>
  </si>
  <si>
    <t>Vodiče trakčního vedení Závěs SIK s přídavným lanem</t>
  </si>
  <si>
    <t>1873685973</t>
  </si>
  <si>
    <t>7497300220</t>
  </si>
  <si>
    <t>Vodiče trakčního vedení Závěs na SIK kombinovaný</t>
  </si>
  <si>
    <t>1855416939</t>
  </si>
  <si>
    <t>7497300250</t>
  </si>
  <si>
    <t>Vodiče trakčního vedení Věšák troleje</t>
  </si>
  <si>
    <t>-2100921286</t>
  </si>
  <si>
    <t>7497300270</t>
  </si>
  <si>
    <t>Vodiče trakčního vedení Proudová propojení</t>
  </si>
  <si>
    <t>-277751683</t>
  </si>
  <si>
    <t>7497300280</t>
  </si>
  <si>
    <t>Vodiče trakčního vedení Spojka  2  lan    nebo    TR + lana</t>
  </si>
  <si>
    <t>-2078553916</t>
  </si>
  <si>
    <t>7497300330</t>
  </si>
  <si>
    <t>Vodiče trakčního vedení Pevný bod kompenzované sestavy</t>
  </si>
  <si>
    <t>-1034319818</t>
  </si>
  <si>
    <t>7497300340</t>
  </si>
  <si>
    <t>Vodiče trakčního vedení Materiál sestavení pro kotvení pevného bodu na stož. T, P, 2T, DS</t>
  </si>
  <si>
    <t>112881454</t>
  </si>
  <si>
    <t>7497300360</t>
  </si>
  <si>
    <t>Vodiče trakčního vedení Materiál sestavení pro kotvení pevného bodu na stož. BP - dvě koleje</t>
  </si>
  <si>
    <t>187101978</t>
  </si>
  <si>
    <t>7497300400</t>
  </si>
  <si>
    <t>Vodiče trakčního vedení Rozpěrná tyč</t>
  </si>
  <si>
    <t>453939925</t>
  </si>
  <si>
    <t>7497300510</t>
  </si>
  <si>
    <t>Vodiče trakčního vedení Vložená izolace v podélných a příčných polích</t>
  </si>
  <si>
    <t>-196935404</t>
  </si>
  <si>
    <t>7497300550</t>
  </si>
  <si>
    <t>Vodiče trakčního vedení lano 70 mm2 Bz (např. lano nosné, směrové, příčné, pevných bodů, odtahů)</t>
  </si>
  <si>
    <t>-1321153999</t>
  </si>
  <si>
    <t>7497300610</t>
  </si>
  <si>
    <t>Vodiče trakčního vedení Pohyb. kotvení TR nebo NL, na BP - 15kN</t>
  </si>
  <si>
    <t>1664341911</t>
  </si>
  <si>
    <t>7497300830</t>
  </si>
  <si>
    <t>Vodiče trakčního vedení lano 120 mm2 Cu ( lano - nosné, ZV, NV, OV, napájecích převěsů)</t>
  </si>
  <si>
    <t>-1824783420</t>
  </si>
  <si>
    <t>7497300880</t>
  </si>
  <si>
    <t>Vodiče trakčního vedení Trolejový drát  150 mm2 Cu</t>
  </si>
  <si>
    <t>904817661</t>
  </si>
  <si>
    <t>7497301150</t>
  </si>
  <si>
    <t>Vodiče trakčního vedení Pohon odpojovače motorový</t>
  </si>
  <si>
    <t>-1844801156</t>
  </si>
  <si>
    <t>7497301180</t>
  </si>
  <si>
    <t>Vodiče trakčního vedení Odpojovač nebo odpínač na stož. TV</t>
  </si>
  <si>
    <t>1047585952</t>
  </si>
  <si>
    <t>7497301300</t>
  </si>
  <si>
    <t>Vodiče trakčního vedení Svody z dvojitého napáj. převěsu na TV lany 120 Cu</t>
  </si>
  <si>
    <t>63826084</t>
  </si>
  <si>
    <t>7497301430</t>
  </si>
  <si>
    <t>Vodiče trakčního vedení Kotevní lišta napáj. převěsu s 2-4 třmeny na stož. BP</t>
  </si>
  <si>
    <t>1328060284</t>
  </si>
  <si>
    <t>7497301450</t>
  </si>
  <si>
    <t>Vodiče trakčního vedení Kotvení lana napáj. převěsu - 50, 70 mm2 Bz  bez izolace</t>
  </si>
  <si>
    <t>-1606561611</t>
  </si>
  <si>
    <t>7497301470</t>
  </si>
  <si>
    <t>Vodiče trakčního vedení Kotvení 2-4 lan napáj. převěsů 120 mm2 Cu s izolací zdvojený závěs</t>
  </si>
  <si>
    <t>336219971</t>
  </si>
  <si>
    <t>7497301860</t>
  </si>
  <si>
    <t>Vodiče trakčního vedení Bleskojistka růžková na bráně</t>
  </si>
  <si>
    <t>1444285434</t>
  </si>
  <si>
    <t>7497301980</t>
  </si>
  <si>
    <t>Vodiče trakčního vedení Ukolejnění s průrazkou T, P, 2T, BP, DS, OK   - 1 vodič</t>
  </si>
  <si>
    <t>953237877</t>
  </si>
  <si>
    <t>7497301990</t>
  </si>
  <si>
    <t>Vodiče trakčního vedení Ukolejnění s průrazkou T, P, 2T, BP, DS, OK  - 2 vodiče</t>
  </si>
  <si>
    <t>-277485601</t>
  </si>
  <si>
    <t>7497302070</t>
  </si>
  <si>
    <t>Vodiče trakčního vedení Připojení trakční podpěry k zemnící tyči</t>
  </si>
  <si>
    <t>-1300215031</t>
  </si>
  <si>
    <t>7497302150</t>
  </si>
  <si>
    <t>Vodiče trakčního vedení Montážní lávka na BP délky - 3050mm</t>
  </si>
  <si>
    <t>446084408</t>
  </si>
  <si>
    <t>7497302230</t>
  </si>
  <si>
    <t>Vodiče trakčního vedení Materiál sestavení návěstní štít do sestavy TV</t>
  </si>
  <si>
    <t>990818168</t>
  </si>
  <si>
    <t>7497302250</t>
  </si>
  <si>
    <t>Vodiče trakčního vedení Výstražné tabulky na stožáru T, P, BP, DS</t>
  </si>
  <si>
    <t>-1535182169</t>
  </si>
  <si>
    <t>7497302260</t>
  </si>
  <si>
    <t>Vodiče trakčního vedení Tabulka číslování stožárů a pohonů odpojovačů 1 - 3 znaky</t>
  </si>
  <si>
    <t>1772040571</t>
  </si>
  <si>
    <t>7497400250</t>
  </si>
  <si>
    <t>Závěsný kabel na trakčním vedení Materiál sestavení  pro připevnění konzoly-prosté ZOK na stož. T,P,BP,DS</t>
  </si>
  <si>
    <t>20251537</t>
  </si>
  <si>
    <t>7497400310</t>
  </si>
  <si>
    <t>Závěsný kabel na trakčním vedení Konzola ZOK prostá</t>
  </si>
  <si>
    <t>-1152991609</t>
  </si>
  <si>
    <t>7497400590</t>
  </si>
  <si>
    <t>Závěsný kabel na trakčním vedení Závěs ZOK na kladce   do 70 m</t>
  </si>
  <si>
    <t>1448126557</t>
  </si>
  <si>
    <t>D2</t>
  </si>
  <si>
    <t>MONTÁŽE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</si>
  <si>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</si>
  <si>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</si>
  <si>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</si>
  <si>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-403953805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</si>
  <si>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</si>
  <si>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</t>
  </si>
  <si>
    <t>338665916</t>
  </si>
  <si>
    <t>7497152010</t>
  </si>
  <si>
    <t>Montáž kotevního sloupku trakčního vedení</t>
  </si>
  <si>
    <t>1694434692</t>
  </si>
  <si>
    <t>7497153510</t>
  </si>
  <si>
    <t>Zajištění svahu pro základ trakčního vedení IZT prefa dílem - obsahuje náklady na montáž, odtěžení zeminy a stabilizaci v terénu. Cenu lze použít i v případě betonáže včetně pažení a bednění</t>
  </si>
  <si>
    <t>-1824043404</t>
  </si>
  <si>
    <t>7497154010</t>
  </si>
  <si>
    <t>Čerpání vody z výkopu základu trakčního vedení - obsahuje náklady na práci kalového čerpadla</t>
  </si>
  <si>
    <t>hod</t>
  </si>
  <si>
    <t>1274775252</t>
  </si>
  <si>
    <t>7497154510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</si>
  <si>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</si>
  <si>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-126934316</t>
  </si>
  <si>
    <t>7497251015</t>
  </si>
  <si>
    <t>Montáž stožárů trakčního vedení výšky do 14 m, typ TS, TSI, TBS, TBSI - včetně konečné regulace po zatížení</t>
  </si>
  <si>
    <t>-955492666</t>
  </si>
  <si>
    <t>7497251030</t>
  </si>
  <si>
    <t>Montáž stožárů trakčního vedení výšky do 14 m, typ 2TS, 2TBS, 2TBSI - včetně konečné regulace po zatížení</t>
  </si>
  <si>
    <t>1061461255</t>
  </si>
  <si>
    <t>7497251050</t>
  </si>
  <si>
    <t>Montáž stožárů trakčního vedení výšky do do 16 m, typ BP - včetně konečné regulace po zatížení</t>
  </si>
  <si>
    <t>-1595792327</t>
  </si>
  <si>
    <t>7497252015</t>
  </si>
  <si>
    <t>Jednostranné připevnění břevna typ 23, 34</t>
  </si>
  <si>
    <t>1919783410</t>
  </si>
  <si>
    <t>7497253015</t>
  </si>
  <si>
    <t>Kluzné uložení břevna typ 23, 34 na BP stožáru</t>
  </si>
  <si>
    <t>1683414825</t>
  </si>
  <si>
    <t>7497254015</t>
  </si>
  <si>
    <t>Připevnění závěsu břevna typ 23, 34</t>
  </si>
  <si>
    <t>935295712</t>
  </si>
  <si>
    <t>7497350025</t>
  </si>
  <si>
    <t>Montáž závěsu na konzole s přídavným lanem</t>
  </si>
  <si>
    <t>2019370437</t>
  </si>
  <si>
    <t>7497350080</t>
  </si>
  <si>
    <t>Montáž přídavného lana pro nosné lano</t>
  </si>
  <si>
    <t>-1405830808</t>
  </si>
  <si>
    <t>7497350160</t>
  </si>
  <si>
    <t>Montáž závěsu SIK s přídavným lanem</t>
  </si>
  <si>
    <t>145817131</t>
  </si>
  <si>
    <t>7497350165</t>
  </si>
  <si>
    <t>Montáž závěsu na SIK kombinovaného</t>
  </si>
  <si>
    <t>1790067757</t>
  </si>
  <si>
    <t>7497350200</t>
  </si>
  <si>
    <t>Montáž věšáku troleje</t>
  </si>
  <si>
    <t>1466354159</t>
  </si>
  <si>
    <t>7497350230</t>
  </si>
  <si>
    <t>Montáž spojky - svorky dvou lan nebo troleje a lana</t>
  </si>
  <si>
    <t>1610823867</t>
  </si>
  <si>
    <t>7497350270</t>
  </si>
  <si>
    <t>Montáž pevného bodu kompenzované sestavy</t>
  </si>
  <si>
    <t>965218419</t>
  </si>
  <si>
    <t>7497350290</t>
  </si>
  <si>
    <t>Montáž kotvení pevného bodu na stožár T, P, 2T, DS</t>
  </si>
  <si>
    <t>-1626880754</t>
  </si>
  <si>
    <t>7497350300</t>
  </si>
  <si>
    <t>Montáž kotvení pevného bodu na stožár BP - dvě koleje</t>
  </si>
  <si>
    <t>791674198</t>
  </si>
  <si>
    <t>7497350332</t>
  </si>
  <si>
    <t>Montáž lan pevných bodů a odtahů 70 mm2 Bz, Fe</t>
  </si>
  <si>
    <t>453218694</t>
  </si>
  <si>
    <t>7497350340</t>
  </si>
  <si>
    <t>Montáž tyčí rozpěrných</t>
  </si>
  <si>
    <t>-633681466</t>
  </si>
  <si>
    <t>7497350420</t>
  </si>
  <si>
    <t>Vložení izolace v podélných a příčných polích</t>
  </si>
  <si>
    <t>-641949193</t>
  </si>
  <si>
    <t>7497350464</t>
  </si>
  <si>
    <t>Montáž pohyblivého kotvení sestavy trakčního vedení troleje nebo nosného lana na stožár BP 15 kN</t>
  </si>
  <si>
    <t>1746925103</t>
  </si>
  <si>
    <t>7497350700</t>
  </si>
  <si>
    <t>Tažení nosného lana do 120 mm2 Bz, Cu</t>
  </si>
  <si>
    <t>1026541231</t>
  </si>
  <si>
    <t>7497350710</t>
  </si>
  <si>
    <t>Tažení troleje do 150 mm2 Cu</t>
  </si>
  <si>
    <t>-1701385793</t>
  </si>
  <si>
    <t>7497350720</t>
  </si>
  <si>
    <t>Výšková regulace troleje</t>
  </si>
  <si>
    <t>1691376712</t>
  </si>
  <si>
    <t>7497350730</t>
  </si>
  <si>
    <t>Montáž definitivní regulace pohyblivého kotvení troleje</t>
  </si>
  <si>
    <t>1357479386</t>
  </si>
  <si>
    <t>7497350732</t>
  </si>
  <si>
    <t>Montáž definitivní regulace pohyblivého kotvení nosného lana</t>
  </si>
  <si>
    <t>1413605932</t>
  </si>
  <si>
    <t>7497350750</t>
  </si>
  <si>
    <t>Zajištění kotvení nosného lana a troleje všech sestavení</t>
  </si>
  <si>
    <t>2100004667</t>
  </si>
  <si>
    <t>7497350760</t>
  </si>
  <si>
    <t>Zkouška trakčního vedení vlastností mechanických - prvotní zkouška dodaného zařízení podle TKP</t>
  </si>
  <si>
    <t>km</t>
  </si>
  <si>
    <t>781249527</t>
  </si>
  <si>
    <t>7497350765</t>
  </si>
  <si>
    <t>Zkouška trakčního vedení vlastností elektrických - prvotní zkouška dodaného zařízení podle TKP</t>
  </si>
  <si>
    <t>53064388</t>
  </si>
  <si>
    <t>7497350960</t>
  </si>
  <si>
    <t>Tažení lana pro zesilovací, napájecí a obcházecí vedení do 240 mm2 Cu, AlFe</t>
  </si>
  <si>
    <t>-547219719</t>
  </si>
  <si>
    <t>7497350970</t>
  </si>
  <si>
    <t>Montáž odpojovače motorového</t>
  </si>
  <si>
    <t>-595695917</t>
  </si>
  <si>
    <t>7497350990</t>
  </si>
  <si>
    <t>Montáž odpojovače nebo odpínače, příp. s uzemňovacím nožem na stožár trakčního vedení</t>
  </si>
  <si>
    <t>-1929329492</t>
  </si>
  <si>
    <t>7497351065</t>
  </si>
  <si>
    <t>Montáž svodu trakčního vedení lany 120 Cu z dvojitého napájecího převěsu</t>
  </si>
  <si>
    <t>447122513</t>
  </si>
  <si>
    <t>7497351165</t>
  </si>
  <si>
    <t>Připevnění kotevní lišty napáj. převěsu s 2-4 třmeny na stožár BP</t>
  </si>
  <si>
    <t>-1162341851</t>
  </si>
  <si>
    <t>7497351180</t>
  </si>
  <si>
    <t>Kotvení lana napáj. převěsu jednoho 50, 70 mm2 Bz bez izolace</t>
  </si>
  <si>
    <t>-518028008</t>
  </si>
  <si>
    <t>7497351190</t>
  </si>
  <si>
    <t>Kotvení lana napáj. převěsu 2 - 4 120 mm2 Cu s izolací zdvojený závěs</t>
  </si>
  <si>
    <t>90191027</t>
  </si>
  <si>
    <t>7497351455</t>
  </si>
  <si>
    <t>Montáž bleskojistky růžkové na bráně</t>
  </si>
  <si>
    <t>-256049720</t>
  </si>
  <si>
    <t>7497351590</t>
  </si>
  <si>
    <t>Montáž ukolejnění s průrazkou T, P, 2T, BP, DS, OK - 1 vodič</t>
  </si>
  <si>
    <t>-1512313235</t>
  </si>
  <si>
    <t>7497351595</t>
  </si>
  <si>
    <t>Montáž ukolejnění s průrazkou T, P, 2T, BP, DS, OK - 2 vodiče</t>
  </si>
  <si>
    <t>860337599</t>
  </si>
  <si>
    <t>7497351630</t>
  </si>
  <si>
    <t>Připojení trakční podpěry k zemnící tyči</t>
  </si>
  <si>
    <t>-1561608455</t>
  </si>
  <si>
    <t>7497351680</t>
  </si>
  <si>
    <t>Montáž montážních lávek na BP délky 3050 mm</t>
  </si>
  <si>
    <t>1965782006</t>
  </si>
  <si>
    <t>7497351750</t>
  </si>
  <si>
    <t>Připevnění štítu návěstního</t>
  </si>
  <si>
    <t>-397091547</t>
  </si>
  <si>
    <t>7497351770</t>
  </si>
  <si>
    <t>Montáž výstražných tabulek na stožáru T, P, BP, DS</t>
  </si>
  <si>
    <t>-950160684</t>
  </si>
  <si>
    <t>7497351780</t>
  </si>
  <si>
    <t>Číslování stožárů a pohonů odpojovačů 1 - 3 znaky</t>
  </si>
  <si>
    <t>1688414907</t>
  </si>
  <si>
    <t>7497351840</t>
  </si>
  <si>
    <t>Zpracování KSU a TP pro účely zavedení do provozu za 100 m - při uvádění do provozu</t>
  </si>
  <si>
    <t>185098062</t>
  </si>
  <si>
    <t>7497550310</t>
  </si>
  <si>
    <t>Připevnění konzoly na stožár T, P, BP, DS prosté</t>
  </si>
  <si>
    <t>1116048543</t>
  </si>
  <si>
    <t>7497550910</t>
  </si>
  <si>
    <t>Připevnění konzoly ZOK prosté</t>
  </si>
  <si>
    <t>-805853565</t>
  </si>
  <si>
    <t>7497552715</t>
  </si>
  <si>
    <t>Montáž závěsu ZOK na kladce</t>
  </si>
  <si>
    <t>-1375169822</t>
  </si>
  <si>
    <t>7497655010</t>
  </si>
  <si>
    <t>Tažné hnací vozidlo k pracovním soupravám pro montáž a demontáž - obsahuje i veškeré výkony tažného hnacího vozidla pro posun montážní techniky v kolejišti</t>
  </si>
  <si>
    <t>1354540633</t>
  </si>
  <si>
    <t>7497271035</t>
  </si>
  <si>
    <t>Demontáže zařízení trakčního vedení stožáru BP, AP - demontáž stávajícího zařízení se všemi pomocnými doplňujícími úpravami</t>
  </si>
  <si>
    <t>-1104838007</t>
  </si>
  <si>
    <t>7497271040</t>
  </si>
  <si>
    <t>Demontáže zařízení trakčního vedení stožáru brány krakorce 23, 34 - demontáž stávajícího zařízení se všemi pomocnými doplňujícími úpravami , včetně vyvěšení a ukončení</t>
  </si>
  <si>
    <t>-1079666724</t>
  </si>
  <si>
    <t>7497371010</t>
  </si>
  <si>
    <t>Demontáže zařízení trakčního vedení závěsu na bráně - demontáž stávajícího zařízení se všemi pomocnými doplňujícími úpravami</t>
  </si>
  <si>
    <t>921719052</t>
  </si>
  <si>
    <t>7497371030</t>
  </si>
  <si>
    <t>Demontáže zařízení trakčního vedení závěsu příčných lan směrových, nosných - demontáž stávajícího zařízení se všemi pomocnými doplňujícími úpravami , včetně kotvení</t>
  </si>
  <si>
    <t>-1013637009</t>
  </si>
  <si>
    <t>7497371035</t>
  </si>
  <si>
    <t>Demontáže zařízení trakčního vedení závěsu přídavného lana pro nosné lano - demontáž stávajícího zařízení se všemi pomocnými doplňujícími úpravami</t>
  </si>
  <si>
    <t>-1899193807</t>
  </si>
  <si>
    <t>7497371040</t>
  </si>
  <si>
    <t>Demontáže zařízení trakčního vedení závěsu věšáku - demontáž stávajícího zařízení se všemi pomocnými doplňujícími úpravami , úplná</t>
  </si>
  <si>
    <t>-567018910</t>
  </si>
  <si>
    <t>7497371045</t>
  </si>
  <si>
    <t>Demontáže zařízení trakčního vedení závěsu podélné nebo příčné proudové propojky - demontáž stávajícího zařízení se všemi pomocnými doplňujícími úpravami</t>
  </si>
  <si>
    <t>-1548596106</t>
  </si>
  <si>
    <t>7497371050</t>
  </si>
  <si>
    <t>Demontáže zařízení trakčního vedení závěsu spojky - demontáž stávajícího zařízení se všemi pomocnými doplňujícími úpravami , úplná</t>
  </si>
  <si>
    <t>1003515953</t>
  </si>
  <si>
    <t>7497371055</t>
  </si>
  <si>
    <t>Demontáže zařízení trakčního vedení závěsu rozpěrné tyče - demontáž stávajícího zařízení se všemi pomocnými doplňujícími úpravami</t>
  </si>
  <si>
    <t>-1236998686</t>
  </si>
  <si>
    <t>7497371060</t>
  </si>
  <si>
    <t>Demontáže zařízení trakčního vedení závěsu děliče - demontáž stávajícího zařízení se všemi pomocnými doplňujícími úpravami , úplná</t>
  </si>
  <si>
    <t>-135072738</t>
  </si>
  <si>
    <t>7497371065</t>
  </si>
  <si>
    <t>Demontáže zařízení trakčního vedení závěsu vložené izolace - demontáž stávajícího zařízení se všemi pomocnými doplňujícími úpravami</t>
  </si>
  <si>
    <t>1759451844</t>
  </si>
  <si>
    <t>7497371110</t>
  </si>
  <si>
    <t>Demontáže zařízení trakčního vedení troleje včetně nástavků stříhání - demontáž stávajícího zařízení se všemi pomocnými doplňujícími úpravami</t>
  </si>
  <si>
    <t>2061658304</t>
  </si>
  <si>
    <t>7497371210</t>
  </si>
  <si>
    <t>Demontáže zařízení trakčního vedení nosného lana včetně nástavků stříhání - demontáž stávajícího zařízení se všemi pomocnými doplňujícími úpravami</t>
  </si>
  <si>
    <t>2060388632</t>
  </si>
  <si>
    <t>7497371350</t>
  </si>
  <si>
    <t>Demontáže zařízení trakčního vedení kotvení zesilovacího, napájecího, obcházecího vedení včetně připevnění lišt - demontáž stávajícího zařízení se všemi pomocnými doplňujícími úpravami</t>
  </si>
  <si>
    <t>-1156760683</t>
  </si>
  <si>
    <t>7497371410</t>
  </si>
  <si>
    <t>Demontáže zařízení trakčního vedení lana zesilovacího vedení stříhání - demontáž stávajícího zařízení se všemi pomocnými doplňujícími úpravami</t>
  </si>
  <si>
    <t>-2106343384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</si>
  <si>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</si>
  <si>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</si>
  <si>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1200733327</t>
  </si>
  <si>
    <t>7497371615</t>
  </si>
  <si>
    <t>Demontáže zařízení trakčního vedení svodu dvojité lano - demontáž stávajícího zařízení se všemi pomocnými doplňujícími úpravami</t>
  </si>
  <si>
    <t>884173688</t>
  </si>
  <si>
    <t>7497371625</t>
  </si>
  <si>
    <t>Demontáže zařízení trakčního vedení svodu ukolejnění konstrukcí a stožárů - demontáž stávajícího zařízení se všemi pomocnými doplňujícími úpravami</t>
  </si>
  <si>
    <t>1169837593</t>
  </si>
  <si>
    <t>7497371710</t>
  </si>
  <si>
    <t>Demontáže zařízení trakčního vedení lávky pro odpojovač montážní - demontáž stávajícího zařízení se všemi pomocnými doplňujícími úpravami</t>
  </si>
  <si>
    <t>1188478735</t>
  </si>
  <si>
    <t>7497371725</t>
  </si>
  <si>
    <t>Demontáže zařízení trakčního vedení lávky pro odpojovač návěst pro el. provoz - demontáž stávajícího zařízení se všemi pomocnými doplňujícími úpravami</t>
  </si>
  <si>
    <t>1147743911</t>
  </si>
  <si>
    <t>7497571010</t>
  </si>
  <si>
    <t>Demontáž závěsného optického kabelu (ZOK) konzoly - demontáž stávajícího zařízení se všemi pomocnými doplňujícími úpravami , včetně upevnění na stožáru, závěsu a spirály</t>
  </si>
  <si>
    <t>400417656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</si>
  <si>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</si>
  <si>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</si>
  <si>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949622972</t>
  </si>
  <si>
    <t>7498451010</t>
  </si>
  <si>
    <t>Měření zemničů zemních odporů - zemniče prvního nebo samostatného - včetně vyhotovení protokolu</t>
  </si>
  <si>
    <t>52634669</t>
  </si>
  <si>
    <t>2 - Položky stavební neboli jiné cenové soustavy</t>
  </si>
  <si>
    <t>961055111</t>
  </si>
  <si>
    <t>Bourání základů z betonu železového</t>
  </si>
  <si>
    <t>1627841554</t>
  </si>
  <si>
    <t>3 - VRN</t>
  </si>
  <si>
    <t>013003004</t>
  </si>
  <si>
    <t>Projektové práce v rozsahu ZRN přes 5 do 20 mil. Kč</t>
  </si>
  <si>
    <t>kpt</t>
  </si>
  <si>
    <t>-307125129</t>
  </si>
  <si>
    <t>9791003000</t>
  </si>
  <si>
    <t>Odvoz vybouraných materiálů vybouraných hmot nebo konstrukcí do 1 km</t>
  </si>
  <si>
    <t>t</t>
  </si>
  <si>
    <t>1884916608</t>
  </si>
  <si>
    <t>9791004000</t>
  </si>
  <si>
    <t>Odvoz vybouraných materiálů vybouraných hmot nebo konstrukcí příplatek ZKD 1 km u odvozu</t>
  </si>
  <si>
    <t>tkm</t>
  </si>
  <si>
    <t>-789792472</t>
  </si>
  <si>
    <t>9791021000</t>
  </si>
  <si>
    <t>Poplatek za uložení odpadu na oficiální skládku</t>
  </si>
  <si>
    <t>881150567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</si>
</sst>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37"/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01" t="s">
        <v>14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19"/>
      <c r="AQ5" s="19"/>
      <c r="AR5" s="17"/>
      <c r="BE5" s="19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03" t="s">
        <v>17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19"/>
      <c r="AQ6" s="19"/>
      <c r="AR6" s="17"/>
      <c r="BE6" s="19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199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19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199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19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19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199"/>
      <c r="BS12" s="14" t="s">
        <v>6</v>
      </c>
    </row>
    <row r="13" spans="1:74" s="1" customFormat="1" ht="12" customHeight="1">
      <c r="B13" s="18"/>
      <c r="C13" s="19"/>
      <c r="D13" s="26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32</v>
      </c>
      <c r="AO13" s="19"/>
      <c r="AP13" s="19"/>
      <c r="AQ13" s="19"/>
      <c r="AR13" s="17"/>
      <c r="BE13" s="199"/>
      <c r="BS13" s="14" t="s">
        <v>6</v>
      </c>
    </row>
    <row r="14" spans="1:74">
      <c r="B14" s="18"/>
      <c r="C14" s="19"/>
      <c r="D14" s="19"/>
      <c r="E14" s="204" t="s">
        <v>32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6" t="s">
        <v>29</v>
      </c>
      <c r="AL14" s="19"/>
      <c r="AM14" s="19"/>
      <c r="AN14" s="28" t="s">
        <v>32</v>
      </c>
      <c r="AO14" s="19"/>
      <c r="AP14" s="19"/>
      <c r="AQ14" s="19"/>
      <c r="AR14" s="17"/>
      <c r="BE14" s="19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199"/>
      <c r="BS15" s="14" t="s">
        <v>4</v>
      </c>
    </row>
    <row r="16" spans="1:74" s="1" customFormat="1" ht="12" customHeight="1">
      <c r="B16" s="18"/>
      <c r="C16" s="19"/>
      <c r="D16" s="26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27</v>
      </c>
      <c r="AO16" s="19"/>
      <c r="AP16" s="19"/>
      <c r="AQ16" s="19"/>
      <c r="AR16" s="17"/>
      <c r="BE16" s="19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30</v>
      </c>
      <c r="AO17" s="19"/>
      <c r="AP17" s="19"/>
      <c r="AQ17" s="19"/>
      <c r="AR17" s="17"/>
      <c r="BE17" s="199"/>
      <c r="BS17" s="14" t="s">
        <v>35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199"/>
      <c r="BS18" s="14" t="s">
        <v>6</v>
      </c>
    </row>
    <row r="19" spans="1:71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27</v>
      </c>
      <c r="AO19" s="19"/>
      <c r="AP19" s="19"/>
      <c r="AQ19" s="19"/>
      <c r="AR19" s="17"/>
      <c r="BE19" s="19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30</v>
      </c>
      <c r="AO20" s="19"/>
      <c r="AP20" s="19"/>
      <c r="AQ20" s="19"/>
      <c r="AR20" s="17"/>
      <c r="BE20" s="199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199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199"/>
    </row>
    <row r="23" spans="1:71" s="1" customFormat="1" ht="47.25" customHeight="1">
      <c r="B23" s="18"/>
      <c r="C23" s="19"/>
      <c r="D23" s="19"/>
      <c r="E23" s="206" t="s">
        <v>38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19"/>
      <c r="AP23" s="19"/>
      <c r="AQ23" s="19"/>
      <c r="AR23" s="17"/>
      <c r="BE23" s="19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19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199"/>
    </row>
    <row r="26" spans="1:71" s="2" customFormat="1" ht="25.9" customHeight="1">
      <c r="A26" s="31"/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7">
        <f>ROUND(AG54,2)</f>
        <v>0</v>
      </c>
      <c r="AL26" s="208"/>
      <c r="AM26" s="208"/>
      <c r="AN26" s="208"/>
      <c r="AO26" s="208"/>
      <c r="AP26" s="33"/>
      <c r="AQ26" s="33"/>
      <c r="AR26" s="36"/>
      <c r="BE26" s="19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199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09" t="s">
        <v>40</v>
      </c>
      <c r="M28" s="209"/>
      <c r="N28" s="209"/>
      <c r="O28" s="209"/>
      <c r="P28" s="209"/>
      <c r="Q28" s="33"/>
      <c r="R28" s="33"/>
      <c r="S28" s="33"/>
      <c r="T28" s="33"/>
      <c r="U28" s="33"/>
      <c r="V28" s="33"/>
      <c r="W28" s="209" t="s">
        <v>41</v>
      </c>
      <c r="X28" s="209"/>
      <c r="Y28" s="209"/>
      <c r="Z28" s="209"/>
      <c r="AA28" s="209"/>
      <c r="AB28" s="209"/>
      <c r="AC28" s="209"/>
      <c r="AD28" s="209"/>
      <c r="AE28" s="209"/>
      <c r="AF28" s="33"/>
      <c r="AG28" s="33"/>
      <c r="AH28" s="33"/>
      <c r="AI28" s="33"/>
      <c r="AJ28" s="33"/>
      <c r="AK28" s="209" t="s">
        <v>42</v>
      </c>
      <c r="AL28" s="209"/>
      <c r="AM28" s="209"/>
      <c r="AN28" s="209"/>
      <c r="AO28" s="209"/>
      <c r="AP28" s="33"/>
      <c r="AQ28" s="33"/>
      <c r="AR28" s="36"/>
      <c r="BE28" s="199"/>
    </row>
    <row r="29" spans="1:71" s="3" customFormat="1" ht="14.45" customHeight="1">
      <c r="B29" s="37"/>
      <c r="C29" s="38"/>
      <c r="D29" s="26" t="s">
        <v>43</v>
      </c>
      <c r="E29" s="38"/>
      <c r="F29" s="26" t="s">
        <v>44</v>
      </c>
      <c r="G29" s="38"/>
      <c r="H29" s="38"/>
      <c r="I29" s="38"/>
      <c r="J29" s="38"/>
      <c r="K29" s="38"/>
      <c r="L29" s="212">
        <v>0.21</v>
      </c>
      <c r="M29" s="211"/>
      <c r="N29" s="211"/>
      <c r="O29" s="211"/>
      <c r="P29" s="211"/>
      <c r="Q29" s="38"/>
      <c r="R29" s="38"/>
      <c r="S29" s="38"/>
      <c r="T29" s="38"/>
      <c r="U29" s="38"/>
      <c r="V29" s="38"/>
      <c r="W29" s="210">
        <f>ROUND(AZ54, 2)</f>
        <v>0</v>
      </c>
      <c r="X29" s="211"/>
      <c r="Y29" s="211"/>
      <c r="Z29" s="211"/>
      <c r="AA29" s="211"/>
      <c r="AB29" s="211"/>
      <c r="AC29" s="211"/>
      <c r="AD29" s="211"/>
      <c r="AE29" s="211"/>
      <c r="AF29" s="38"/>
      <c r="AG29" s="38"/>
      <c r="AH29" s="38"/>
      <c r="AI29" s="38"/>
      <c r="AJ29" s="38"/>
      <c r="AK29" s="210">
        <f>ROUND(AV54, 2)</f>
        <v>0</v>
      </c>
      <c r="AL29" s="211"/>
      <c r="AM29" s="211"/>
      <c r="AN29" s="211"/>
      <c r="AO29" s="211"/>
      <c r="AP29" s="38"/>
      <c r="AQ29" s="38"/>
      <c r="AR29" s="39"/>
      <c r="BE29" s="200"/>
    </row>
    <row r="30" spans="1:71" s="3" customFormat="1" ht="14.45" customHeight="1">
      <c r="B30" s="37"/>
      <c r="C30" s="38"/>
      <c r="D30" s="38"/>
      <c r="E30" s="38"/>
      <c r="F30" s="26" t="s">
        <v>45</v>
      </c>
      <c r="G30" s="38"/>
      <c r="H30" s="38"/>
      <c r="I30" s="38"/>
      <c r="J30" s="38"/>
      <c r="K30" s="38"/>
      <c r="L30" s="212">
        <v>0.15</v>
      </c>
      <c r="M30" s="211"/>
      <c r="N30" s="211"/>
      <c r="O30" s="211"/>
      <c r="P30" s="211"/>
      <c r="Q30" s="38"/>
      <c r="R30" s="38"/>
      <c r="S30" s="38"/>
      <c r="T30" s="38"/>
      <c r="U30" s="38"/>
      <c r="V30" s="38"/>
      <c r="W30" s="210">
        <f>ROUND(BA54, 2)</f>
        <v>0</v>
      </c>
      <c r="X30" s="211"/>
      <c r="Y30" s="211"/>
      <c r="Z30" s="211"/>
      <c r="AA30" s="211"/>
      <c r="AB30" s="211"/>
      <c r="AC30" s="211"/>
      <c r="AD30" s="211"/>
      <c r="AE30" s="211"/>
      <c r="AF30" s="38"/>
      <c r="AG30" s="38"/>
      <c r="AH30" s="38"/>
      <c r="AI30" s="38"/>
      <c r="AJ30" s="38"/>
      <c r="AK30" s="210">
        <f>ROUND(AW54, 2)</f>
        <v>0</v>
      </c>
      <c r="AL30" s="211"/>
      <c r="AM30" s="211"/>
      <c r="AN30" s="211"/>
      <c r="AO30" s="211"/>
      <c r="AP30" s="38"/>
      <c r="AQ30" s="38"/>
      <c r="AR30" s="39"/>
      <c r="BE30" s="200"/>
    </row>
    <row r="31" spans="1:71" s="3" customFormat="1" ht="14.45" hidden="1" customHeight="1">
      <c r="B31" s="37"/>
      <c r="C31" s="38"/>
      <c r="D31" s="38"/>
      <c r="E31" s="38"/>
      <c r="F31" s="26" t="s">
        <v>46</v>
      </c>
      <c r="G31" s="38"/>
      <c r="H31" s="38"/>
      <c r="I31" s="38"/>
      <c r="J31" s="38"/>
      <c r="K31" s="38"/>
      <c r="L31" s="212">
        <v>0.21</v>
      </c>
      <c r="M31" s="211"/>
      <c r="N31" s="211"/>
      <c r="O31" s="211"/>
      <c r="P31" s="211"/>
      <c r="Q31" s="38"/>
      <c r="R31" s="38"/>
      <c r="S31" s="38"/>
      <c r="T31" s="38"/>
      <c r="U31" s="38"/>
      <c r="V31" s="38"/>
      <c r="W31" s="210">
        <f>ROUND(BB54, 2)</f>
        <v>0</v>
      </c>
      <c r="X31" s="211"/>
      <c r="Y31" s="211"/>
      <c r="Z31" s="211"/>
      <c r="AA31" s="211"/>
      <c r="AB31" s="211"/>
      <c r="AC31" s="211"/>
      <c r="AD31" s="211"/>
      <c r="AE31" s="211"/>
      <c r="AF31" s="38"/>
      <c r="AG31" s="38"/>
      <c r="AH31" s="38"/>
      <c r="AI31" s="38"/>
      <c r="AJ31" s="38"/>
      <c r="AK31" s="210">
        <v>0</v>
      </c>
      <c r="AL31" s="211"/>
      <c r="AM31" s="211"/>
      <c r="AN31" s="211"/>
      <c r="AO31" s="211"/>
      <c r="AP31" s="38"/>
      <c r="AQ31" s="38"/>
      <c r="AR31" s="39"/>
      <c r="BE31" s="200"/>
    </row>
    <row r="32" spans="1:71" s="3" customFormat="1" ht="14.45" hidden="1" customHeight="1">
      <c r="B32" s="37"/>
      <c r="C32" s="38"/>
      <c r="D32" s="38"/>
      <c r="E32" s="38"/>
      <c r="F32" s="26" t="s">
        <v>47</v>
      </c>
      <c r="G32" s="38"/>
      <c r="H32" s="38"/>
      <c r="I32" s="38"/>
      <c r="J32" s="38"/>
      <c r="K32" s="38"/>
      <c r="L32" s="212">
        <v>0.15</v>
      </c>
      <c r="M32" s="211"/>
      <c r="N32" s="211"/>
      <c r="O32" s="211"/>
      <c r="P32" s="211"/>
      <c r="Q32" s="38"/>
      <c r="R32" s="38"/>
      <c r="S32" s="38"/>
      <c r="T32" s="38"/>
      <c r="U32" s="38"/>
      <c r="V32" s="38"/>
      <c r="W32" s="210">
        <f>ROUND(BC54, 2)</f>
        <v>0</v>
      </c>
      <c r="X32" s="211"/>
      <c r="Y32" s="211"/>
      <c r="Z32" s="211"/>
      <c r="AA32" s="211"/>
      <c r="AB32" s="211"/>
      <c r="AC32" s="211"/>
      <c r="AD32" s="211"/>
      <c r="AE32" s="211"/>
      <c r="AF32" s="38"/>
      <c r="AG32" s="38"/>
      <c r="AH32" s="38"/>
      <c r="AI32" s="38"/>
      <c r="AJ32" s="38"/>
      <c r="AK32" s="210">
        <v>0</v>
      </c>
      <c r="AL32" s="211"/>
      <c r="AM32" s="211"/>
      <c r="AN32" s="211"/>
      <c r="AO32" s="211"/>
      <c r="AP32" s="38"/>
      <c r="AQ32" s="38"/>
      <c r="AR32" s="39"/>
      <c r="BE32" s="200"/>
    </row>
    <row r="33" spans="1:57" s="3" customFormat="1" ht="14.45" hidden="1" customHeight="1">
      <c r="B33" s="37"/>
      <c r="C33" s="38"/>
      <c r="D33" s="38"/>
      <c r="E33" s="38"/>
      <c r="F33" s="26" t="s">
        <v>48</v>
      </c>
      <c r="G33" s="38"/>
      <c r="H33" s="38"/>
      <c r="I33" s="38"/>
      <c r="J33" s="38"/>
      <c r="K33" s="38"/>
      <c r="L33" s="212">
        <v>0</v>
      </c>
      <c r="M33" s="211"/>
      <c r="N33" s="211"/>
      <c r="O33" s="211"/>
      <c r="P33" s="211"/>
      <c r="Q33" s="38"/>
      <c r="R33" s="38"/>
      <c r="S33" s="38"/>
      <c r="T33" s="38"/>
      <c r="U33" s="38"/>
      <c r="V33" s="38"/>
      <c r="W33" s="210">
        <f>ROUND(BD54, 2)</f>
        <v>0</v>
      </c>
      <c r="X33" s="211"/>
      <c r="Y33" s="211"/>
      <c r="Z33" s="211"/>
      <c r="AA33" s="211"/>
      <c r="AB33" s="211"/>
      <c r="AC33" s="211"/>
      <c r="AD33" s="211"/>
      <c r="AE33" s="211"/>
      <c r="AF33" s="38"/>
      <c r="AG33" s="38"/>
      <c r="AH33" s="38"/>
      <c r="AI33" s="38"/>
      <c r="AJ33" s="38"/>
      <c r="AK33" s="210">
        <v>0</v>
      </c>
      <c r="AL33" s="211"/>
      <c r="AM33" s="211"/>
      <c r="AN33" s="211"/>
      <c r="AO33" s="211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13" t="s">
        <v>51</v>
      </c>
      <c r="Y35" s="214"/>
      <c r="Z35" s="214"/>
      <c r="AA35" s="214"/>
      <c r="AB35" s="214"/>
      <c r="AC35" s="42"/>
      <c r="AD35" s="42"/>
      <c r="AE35" s="42"/>
      <c r="AF35" s="42"/>
      <c r="AG35" s="42"/>
      <c r="AH35" s="42"/>
      <c r="AI35" s="42"/>
      <c r="AJ35" s="42"/>
      <c r="AK35" s="215">
        <f>SUM(AK26:AK33)</f>
        <v>0</v>
      </c>
      <c r="AL35" s="214"/>
      <c r="AM35" s="214"/>
      <c r="AN35" s="214"/>
      <c r="AO35" s="216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060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17" t="str">
        <f>K6</f>
        <v>Oprava TV v úseku Praha Malešice (mimo) – Praha Vršovice (mimo)</v>
      </c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Praha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19" t="str">
        <f>IF(AN8= "","",AN8)</f>
        <v>12. 1. 2021</v>
      </c>
      <c r="AN47" s="219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SŽ s.o. Přednosta SEE Praha; Mgr. František Fiala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33</v>
      </c>
      <c r="AJ49" s="33"/>
      <c r="AK49" s="33"/>
      <c r="AL49" s="33"/>
      <c r="AM49" s="220" t="str">
        <f>IF(E17="","",E17)</f>
        <v xml:space="preserve">SŽ s.o. Lukáš Voldřich </v>
      </c>
      <c r="AN49" s="221"/>
      <c r="AO49" s="221"/>
      <c r="AP49" s="221"/>
      <c r="AQ49" s="33"/>
      <c r="AR49" s="36"/>
      <c r="AS49" s="222" t="s">
        <v>53</v>
      </c>
      <c r="AT49" s="223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31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36</v>
      </c>
      <c r="AJ50" s="33"/>
      <c r="AK50" s="33"/>
      <c r="AL50" s="33"/>
      <c r="AM50" s="220" t="str">
        <f>IF(E20="","",E20)</f>
        <v xml:space="preserve">SŽ s.o. Lukáš Voldřich </v>
      </c>
      <c r="AN50" s="221"/>
      <c r="AO50" s="221"/>
      <c r="AP50" s="221"/>
      <c r="AQ50" s="33"/>
      <c r="AR50" s="36"/>
      <c r="AS50" s="224"/>
      <c r="AT50" s="225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26"/>
      <c r="AT51" s="227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28" t="s">
        <v>54</v>
      </c>
      <c r="D52" s="229"/>
      <c r="E52" s="229"/>
      <c r="F52" s="229"/>
      <c r="G52" s="229"/>
      <c r="H52" s="63"/>
      <c r="I52" s="230" t="s">
        <v>55</v>
      </c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31" t="s">
        <v>56</v>
      </c>
      <c r="AH52" s="229"/>
      <c r="AI52" s="229"/>
      <c r="AJ52" s="229"/>
      <c r="AK52" s="229"/>
      <c r="AL52" s="229"/>
      <c r="AM52" s="229"/>
      <c r="AN52" s="230" t="s">
        <v>57</v>
      </c>
      <c r="AO52" s="229"/>
      <c r="AP52" s="229"/>
      <c r="AQ52" s="64" t="s">
        <v>58</v>
      </c>
      <c r="AR52" s="36"/>
      <c r="AS52" s="65" t="s">
        <v>59</v>
      </c>
      <c r="AT52" s="66" t="s">
        <v>60</v>
      </c>
      <c r="AU52" s="66" t="s">
        <v>61</v>
      </c>
      <c r="AV52" s="66" t="s">
        <v>62</v>
      </c>
      <c r="AW52" s="66" t="s">
        <v>63</v>
      </c>
      <c r="AX52" s="66" t="s">
        <v>64</v>
      </c>
      <c r="AY52" s="66" t="s">
        <v>65</v>
      </c>
      <c r="AZ52" s="66" t="s">
        <v>66</v>
      </c>
      <c r="BA52" s="66" t="s">
        <v>67</v>
      </c>
      <c r="BB52" s="66" t="s">
        <v>68</v>
      </c>
      <c r="BC52" s="66" t="s">
        <v>69</v>
      </c>
      <c r="BD52" s="67" t="s">
        <v>70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71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35">
        <f>ROUND(SUM(AG55:AG57),2)</f>
        <v>0</v>
      </c>
      <c r="AH54" s="235"/>
      <c r="AI54" s="235"/>
      <c r="AJ54" s="235"/>
      <c r="AK54" s="235"/>
      <c r="AL54" s="235"/>
      <c r="AM54" s="235"/>
      <c r="AN54" s="236">
        <f>SUM(AG54,AT54)</f>
        <v>0</v>
      </c>
      <c r="AO54" s="236"/>
      <c r="AP54" s="236"/>
      <c r="AQ54" s="75" t="s">
        <v>19</v>
      </c>
      <c r="AR54" s="76"/>
      <c r="AS54" s="77">
        <f>ROUND(SUM(AS55:AS57),2)</f>
        <v>0</v>
      </c>
      <c r="AT54" s="78">
        <f>ROUND(SUM(AV54:AW54),2)</f>
        <v>0</v>
      </c>
      <c r="AU54" s="79">
        <f>ROUND(SUM(AU55:AU57),5)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ROUND(SUM(AZ55:AZ57),2)</f>
        <v>0</v>
      </c>
      <c r="BA54" s="78">
        <f>ROUND(SUM(BA55:BA57),2)</f>
        <v>0</v>
      </c>
      <c r="BB54" s="78">
        <f>ROUND(SUM(BB55:BB57),2)</f>
        <v>0</v>
      </c>
      <c r="BC54" s="78">
        <f>ROUND(SUM(BC55:BC57),2)</f>
        <v>0</v>
      </c>
      <c r="BD54" s="80">
        <f>ROUND(SUM(BD55:BD57),2)</f>
        <v>0</v>
      </c>
      <c r="BS54" s="81" t="s">
        <v>72</v>
      </c>
      <c r="BT54" s="81" t="s">
        <v>73</v>
      </c>
      <c r="BU54" s="82" t="s">
        <v>74</v>
      </c>
      <c r="BV54" s="81" t="s">
        <v>75</v>
      </c>
      <c r="BW54" s="81" t="s">
        <v>5</v>
      </c>
      <c r="BX54" s="81" t="s">
        <v>76</v>
      </c>
      <c r="CL54" s="81" t="s">
        <v>19</v>
      </c>
    </row>
    <row r="55" spans="1:91" s="7" customFormat="1" ht="16.5" customHeight="1">
      <c r="A55" s="83" t="s">
        <v>77</v>
      </c>
      <c r="B55" s="84"/>
      <c r="C55" s="85"/>
      <c r="D55" s="234" t="s">
        <v>78</v>
      </c>
      <c r="E55" s="234"/>
      <c r="F55" s="234"/>
      <c r="G55" s="234"/>
      <c r="H55" s="234"/>
      <c r="I55" s="86"/>
      <c r="J55" s="234" t="s">
        <v>79</v>
      </c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  <c r="AA55" s="234"/>
      <c r="AB55" s="234"/>
      <c r="AC55" s="234"/>
      <c r="AD55" s="234"/>
      <c r="AE55" s="234"/>
      <c r="AF55" s="234"/>
      <c r="AG55" s="232">
        <f>'1 - Sborník OÚŽI'!J30</f>
        <v>0</v>
      </c>
      <c r="AH55" s="233"/>
      <c r="AI55" s="233"/>
      <c r="AJ55" s="233"/>
      <c r="AK55" s="233"/>
      <c r="AL55" s="233"/>
      <c r="AM55" s="233"/>
      <c r="AN55" s="232">
        <f>SUM(AG55,AT55)</f>
        <v>0</v>
      </c>
      <c r="AO55" s="233"/>
      <c r="AP55" s="233"/>
      <c r="AQ55" s="87" t="s">
        <v>80</v>
      </c>
      <c r="AR55" s="88"/>
      <c r="AS55" s="89">
        <v>0</v>
      </c>
      <c r="AT55" s="90">
        <f>ROUND(SUM(AV55:AW55),2)</f>
        <v>0</v>
      </c>
      <c r="AU55" s="91">
        <f>'1 - Sborník OÚŽI'!P82</f>
        <v>0</v>
      </c>
      <c r="AV55" s="90">
        <f>'1 - Sborník OÚŽI'!J33</f>
        <v>0</v>
      </c>
      <c r="AW55" s="90">
        <f>'1 - Sborník OÚŽI'!J34</f>
        <v>0</v>
      </c>
      <c r="AX55" s="90">
        <f>'1 - Sborník OÚŽI'!J35</f>
        <v>0</v>
      </c>
      <c r="AY55" s="90">
        <f>'1 - Sborník OÚŽI'!J36</f>
        <v>0</v>
      </c>
      <c r="AZ55" s="90">
        <f>'1 - Sborník OÚŽI'!F33</f>
        <v>0</v>
      </c>
      <c r="BA55" s="90">
        <f>'1 - Sborník OÚŽI'!F34</f>
        <v>0</v>
      </c>
      <c r="BB55" s="90">
        <f>'1 - Sborník OÚŽI'!F35</f>
        <v>0</v>
      </c>
      <c r="BC55" s="90">
        <f>'1 - Sborník OÚŽI'!F36</f>
        <v>0</v>
      </c>
      <c r="BD55" s="92">
        <f>'1 - Sborník OÚŽI'!F37</f>
        <v>0</v>
      </c>
      <c r="BT55" s="93" t="s">
        <v>78</v>
      </c>
      <c r="BV55" s="93" t="s">
        <v>75</v>
      </c>
      <c r="BW55" s="93" t="s">
        <v>81</v>
      </c>
      <c r="BX55" s="93" t="s">
        <v>5</v>
      </c>
      <c r="CL55" s="93" t="s">
        <v>19</v>
      </c>
      <c r="CM55" s="93" t="s">
        <v>82</v>
      </c>
    </row>
    <row r="56" spans="1:91" s="7" customFormat="1" ht="24.75" customHeight="1">
      <c r="A56" s="83" t="s">
        <v>77</v>
      </c>
      <c r="B56" s="84"/>
      <c r="C56" s="85"/>
      <c r="D56" s="234" t="s">
        <v>82</v>
      </c>
      <c r="E56" s="234"/>
      <c r="F56" s="234"/>
      <c r="G56" s="234"/>
      <c r="H56" s="234"/>
      <c r="I56" s="86"/>
      <c r="J56" s="234" t="s">
        <v>83</v>
      </c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4"/>
      <c r="AA56" s="234"/>
      <c r="AB56" s="234"/>
      <c r="AC56" s="234"/>
      <c r="AD56" s="234"/>
      <c r="AE56" s="234"/>
      <c r="AF56" s="234"/>
      <c r="AG56" s="232">
        <f>'2 - Položky stavební nebo...'!J30</f>
        <v>0</v>
      </c>
      <c r="AH56" s="233"/>
      <c r="AI56" s="233"/>
      <c r="AJ56" s="233"/>
      <c r="AK56" s="233"/>
      <c r="AL56" s="233"/>
      <c r="AM56" s="233"/>
      <c r="AN56" s="232">
        <f>SUM(AG56,AT56)</f>
        <v>0</v>
      </c>
      <c r="AO56" s="233"/>
      <c r="AP56" s="233"/>
      <c r="AQ56" s="87" t="s">
        <v>80</v>
      </c>
      <c r="AR56" s="88"/>
      <c r="AS56" s="89">
        <v>0</v>
      </c>
      <c r="AT56" s="90">
        <f>ROUND(SUM(AV56:AW56),2)</f>
        <v>0</v>
      </c>
      <c r="AU56" s="91">
        <f>'2 - Položky stavební nebo...'!P81</f>
        <v>0</v>
      </c>
      <c r="AV56" s="90">
        <f>'2 - Položky stavební nebo...'!J33</f>
        <v>0</v>
      </c>
      <c r="AW56" s="90">
        <f>'2 - Položky stavební nebo...'!J34</f>
        <v>0</v>
      </c>
      <c r="AX56" s="90">
        <f>'2 - Položky stavební nebo...'!J35</f>
        <v>0</v>
      </c>
      <c r="AY56" s="90">
        <f>'2 - Položky stavební nebo...'!J36</f>
        <v>0</v>
      </c>
      <c r="AZ56" s="90">
        <f>'2 - Položky stavební nebo...'!F33</f>
        <v>0</v>
      </c>
      <c r="BA56" s="90">
        <f>'2 - Položky stavební nebo...'!F34</f>
        <v>0</v>
      </c>
      <c r="BB56" s="90">
        <f>'2 - Položky stavební nebo...'!F35</f>
        <v>0</v>
      </c>
      <c r="BC56" s="90">
        <f>'2 - Položky stavební nebo...'!F36</f>
        <v>0</v>
      </c>
      <c r="BD56" s="92">
        <f>'2 - Položky stavební nebo...'!F37</f>
        <v>0</v>
      </c>
      <c r="BT56" s="93" t="s">
        <v>78</v>
      </c>
      <c r="BV56" s="93" t="s">
        <v>75</v>
      </c>
      <c r="BW56" s="93" t="s">
        <v>84</v>
      </c>
      <c r="BX56" s="93" t="s">
        <v>5</v>
      </c>
      <c r="CL56" s="93" t="s">
        <v>19</v>
      </c>
      <c r="CM56" s="93" t="s">
        <v>82</v>
      </c>
    </row>
    <row r="57" spans="1:91" s="7" customFormat="1" ht="16.5" customHeight="1">
      <c r="A57" s="83" t="s">
        <v>77</v>
      </c>
      <c r="B57" s="84"/>
      <c r="C57" s="85"/>
      <c r="D57" s="234" t="s">
        <v>85</v>
      </c>
      <c r="E57" s="234"/>
      <c r="F57" s="234"/>
      <c r="G57" s="234"/>
      <c r="H57" s="234"/>
      <c r="I57" s="86"/>
      <c r="J57" s="234" t="s">
        <v>86</v>
      </c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  <c r="AA57" s="234"/>
      <c r="AB57" s="234"/>
      <c r="AC57" s="234"/>
      <c r="AD57" s="234"/>
      <c r="AE57" s="234"/>
      <c r="AF57" s="234"/>
      <c r="AG57" s="232">
        <f>'3 - VRN'!J30</f>
        <v>0</v>
      </c>
      <c r="AH57" s="233"/>
      <c r="AI57" s="233"/>
      <c r="AJ57" s="233"/>
      <c r="AK57" s="233"/>
      <c r="AL57" s="233"/>
      <c r="AM57" s="233"/>
      <c r="AN57" s="232">
        <f>SUM(AG57,AT57)</f>
        <v>0</v>
      </c>
      <c r="AO57" s="233"/>
      <c r="AP57" s="233"/>
      <c r="AQ57" s="87" t="s">
        <v>80</v>
      </c>
      <c r="AR57" s="88"/>
      <c r="AS57" s="94">
        <v>0</v>
      </c>
      <c r="AT57" s="95">
        <f>ROUND(SUM(AV57:AW57),2)</f>
        <v>0</v>
      </c>
      <c r="AU57" s="96">
        <f>'3 - VRN'!P81</f>
        <v>0</v>
      </c>
      <c r="AV57" s="95">
        <f>'3 - VRN'!J33</f>
        <v>0</v>
      </c>
      <c r="AW57" s="95">
        <f>'3 - VRN'!J34</f>
        <v>0</v>
      </c>
      <c r="AX57" s="95">
        <f>'3 - VRN'!J35</f>
        <v>0</v>
      </c>
      <c r="AY57" s="95">
        <f>'3 - VRN'!J36</f>
        <v>0</v>
      </c>
      <c r="AZ57" s="95">
        <f>'3 - VRN'!F33</f>
        <v>0</v>
      </c>
      <c r="BA57" s="95">
        <f>'3 - VRN'!F34</f>
        <v>0</v>
      </c>
      <c r="BB57" s="95">
        <f>'3 - VRN'!F35</f>
        <v>0</v>
      </c>
      <c r="BC57" s="95">
        <f>'3 - VRN'!F36</f>
        <v>0</v>
      </c>
      <c r="BD57" s="97">
        <f>'3 - VRN'!F37</f>
        <v>0</v>
      </c>
      <c r="BT57" s="93" t="s">
        <v>78</v>
      </c>
      <c r="BV57" s="93" t="s">
        <v>75</v>
      </c>
      <c r="BW57" s="93" t="s">
        <v>87</v>
      </c>
      <c r="BX57" s="93" t="s">
        <v>5</v>
      </c>
      <c r="CL57" s="93" t="s">
        <v>19</v>
      </c>
      <c r="CM57" s="93" t="s">
        <v>82</v>
      </c>
    </row>
    <row r="58" spans="1:91" s="2" customFormat="1" ht="30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  <row r="59" spans="1:91" s="2" customFormat="1" ht="6.95" customHeight="1">
      <c r="A59" s="31"/>
      <c r="B59" s="44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36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</row>
  </sheetData>
  <sheetProtection algorithmName="SHA-512" hashValue="GzoLjOvWBWWeETb17nrXhWIVvgUUpL7P0JNkAUtGE0NGyCUAdURqKLAuPUvmMw5wXPK51UPksENcEKJ9ujUMMg==" saltValue="RhzRYdvH6OCr2hlcjklTENhPUqSJGqGYkex/2nEFpjZgSPMtqf1ixYcbdf+iMmUgrH8dEzOSBLeJ1kvYxIlEO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Sborník OÚŽI'!C2" display="/"/>
    <hyperlink ref="A56" location="'2 - Položky stavební nebo...'!C2" display="/"/>
    <hyperlink ref="A57" location="'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4"/>
  <sheetViews>
    <sheetView showGridLines="0" tabSelected="1" topLeftCell="A95" workbookViewId="0">
      <selection activeCell="E103" sqref="E103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4" t="s">
        <v>81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82</v>
      </c>
    </row>
    <row r="4" spans="1:46" s="1" customFormat="1" ht="24.95" hidden="1" customHeight="1">
      <c r="B4" s="17"/>
      <c r="D4" s="100" t="s">
        <v>88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38" t="str">
        <f>'Rekapitulace stavby'!K6</f>
        <v>Oprava TV v úseku Praha Malešice (mimo) – Praha Vršovice (mimo)</v>
      </c>
      <c r="F7" s="239"/>
      <c r="G7" s="239"/>
      <c r="H7" s="239"/>
      <c r="L7" s="17"/>
    </row>
    <row r="8" spans="1:46" s="2" customFormat="1" ht="12" hidden="1" customHeight="1">
      <c r="A8" s="31"/>
      <c r="B8" s="36"/>
      <c r="C8" s="31"/>
      <c r="D8" s="102" t="s">
        <v>89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0" t="s">
        <v>90</v>
      </c>
      <c r="F9" s="241"/>
      <c r="G9" s="241"/>
      <c r="H9" s="241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12. 1. 2021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42" t="str">
        <f>'Rekapitulace stavby'!E14</f>
        <v>Vyplň údaj</v>
      </c>
      <c r="F18" s="243"/>
      <c r="G18" s="243"/>
      <c r="H18" s="243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34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37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3.25" hidden="1" customHeight="1">
      <c r="A27" s="106"/>
      <c r="B27" s="107"/>
      <c r="C27" s="106"/>
      <c r="D27" s="106"/>
      <c r="E27" s="244" t="s">
        <v>38</v>
      </c>
      <c r="F27" s="244"/>
      <c r="G27" s="244"/>
      <c r="H27" s="244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39</v>
      </c>
      <c r="E30" s="31"/>
      <c r="F30" s="31"/>
      <c r="G30" s="31"/>
      <c r="H30" s="31"/>
      <c r="I30" s="31"/>
      <c r="J30" s="111">
        <f>ROUND(J82,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41</v>
      </c>
      <c r="G32" s="31"/>
      <c r="H32" s="31"/>
      <c r="I32" s="112" t="s">
        <v>40</v>
      </c>
      <c r="J32" s="112" t="s">
        <v>42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43</v>
      </c>
      <c r="E33" s="102" t="s">
        <v>44</v>
      </c>
      <c r="F33" s="114">
        <f>ROUND((SUM(BE82:BE213)),  2)</f>
        <v>0</v>
      </c>
      <c r="G33" s="31"/>
      <c r="H33" s="31"/>
      <c r="I33" s="115">
        <v>0.21</v>
      </c>
      <c r="J33" s="114">
        <f>ROUND(((SUM(BE82:BE213))*I33),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45</v>
      </c>
      <c r="F34" s="114">
        <f>ROUND((SUM(BF82:BF213)),  2)</f>
        <v>0</v>
      </c>
      <c r="G34" s="31"/>
      <c r="H34" s="31"/>
      <c r="I34" s="115">
        <v>0.15</v>
      </c>
      <c r="J34" s="114">
        <f>ROUND(((SUM(BF82:BF213))*I34),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46</v>
      </c>
      <c r="F35" s="114">
        <f>ROUND((SUM(BG82:BG213)),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47</v>
      </c>
      <c r="F36" s="114">
        <f>ROUND((SUM(BH82:BH213)),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48</v>
      </c>
      <c r="F37" s="114">
        <f>ROUND((SUM(BI82:BI213)),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49</v>
      </c>
      <c r="E39" s="118"/>
      <c r="F39" s="118"/>
      <c r="G39" s="119" t="s">
        <v>50</v>
      </c>
      <c r="H39" s="120" t="s">
        <v>51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91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45" t="str">
        <f>E7</f>
        <v>Oprava TV v úseku Praha Malešice (mimo) – Praha Vršovice (mimo)</v>
      </c>
      <c r="F48" s="246"/>
      <c r="G48" s="246"/>
      <c r="H48" s="246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89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17" t="str">
        <f>E9</f>
        <v>1 - Sborník OÚŽI</v>
      </c>
      <c r="F50" s="247"/>
      <c r="G50" s="247"/>
      <c r="H50" s="247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Praha</v>
      </c>
      <c r="G52" s="33"/>
      <c r="H52" s="33"/>
      <c r="I52" s="26" t="s">
        <v>23</v>
      </c>
      <c r="J52" s="56" t="str">
        <f>IF(J12="","",J12)</f>
        <v>12. 1. 2021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5.7" hidden="1" customHeight="1">
      <c r="A54" s="31"/>
      <c r="B54" s="32"/>
      <c r="C54" s="26" t="s">
        <v>25</v>
      </c>
      <c r="D54" s="33"/>
      <c r="E54" s="33"/>
      <c r="F54" s="24" t="str">
        <f>E15</f>
        <v>SŽ s.o. Přednosta SEE Praha; Mgr. František Fiala</v>
      </c>
      <c r="G54" s="33"/>
      <c r="H54" s="33"/>
      <c r="I54" s="26" t="s">
        <v>33</v>
      </c>
      <c r="J54" s="29" t="str">
        <f>E21</f>
        <v xml:space="preserve">SŽ s.o. Lukáš Voldřich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 xml:space="preserve">SŽ s.o. Lukáš Voldřich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92</v>
      </c>
      <c r="D57" s="128"/>
      <c r="E57" s="128"/>
      <c r="F57" s="128"/>
      <c r="G57" s="128"/>
      <c r="H57" s="128"/>
      <c r="I57" s="128"/>
      <c r="J57" s="129" t="s">
        <v>93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71</v>
      </c>
      <c r="D59" s="33"/>
      <c r="E59" s="33"/>
      <c r="F59" s="33"/>
      <c r="G59" s="33"/>
      <c r="H59" s="33"/>
      <c r="I59" s="33"/>
      <c r="J59" s="74">
        <f>J82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94</v>
      </c>
    </row>
    <row r="60" spans="1:47" s="9" customFormat="1" ht="24.95" hidden="1" customHeight="1">
      <c r="B60" s="131"/>
      <c r="C60" s="132"/>
      <c r="D60" s="133" t="s">
        <v>95</v>
      </c>
      <c r="E60" s="134"/>
      <c r="F60" s="134"/>
      <c r="G60" s="134"/>
      <c r="H60" s="134"/>
      <c r="I60" s="134"/>
      <c r="J60" s="135">
        <f>J83</f>
        <v>0</v>
      </c>
      <c r="K60" s="132"/>
      <c r="L60" s="136"/>
    </row>
    <row r="61" spans="1:47" s="9" customFormat="1" ht="24.95" hidden="1" customHeight="1">
      <c r="B61" s="131"/>
      <c r="C61" s="132"/>
      <c r="D61" s="133" t="s">
        <v>96</v>
      </c>
      <c r="E61" s="134"/>
      <c r="F61" s="134"/>
      <c r="G61" s="134"/>
      <c r="H61" s="134"/>
      <c r="I61" s="134"/>
      <c r="J61" s="135">
        <f>J84</f>
        <v>0</v>
      </c>
      <c r="K61" s="132"/>
      <c r="L61" s="136"/>
    </row>
    <row r="62" spans="1:47" s="10" customFormat="1" ht="19.899999999999999" hidden="1" customHeight="1">
      <c r="B62" s="137"/>
      <c r="C62" s="138"/>
      <c r="D62" s="139" t="s">
        <v>97</v>
      </c>
      <c r="E62" s="140"/>
      <c r="F62" s="140"/>
      <c r="G62" s="140"/>
      <c r="H62" s="140"/>
      <c r="I62" s="140"/>
      <c r="J62" s="141">
        <f>J137</f>
        <v>0</v>
      </c>
      <c r="K62" s="138"/>
      <c r="L62" s="142"/>
    </row>
    <row r="63" spans="1:47" s="2" customFormat="1" ht="21.75" hidden="1" customHeight="1">
      <c r="A63" s="31"/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10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s="2" customFormat="1" ht="6.95" hidden="1" customHeight="1">
      <c r="A64" s="31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10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ht="11.25" hidden="1"/>
    <row r="66" spans="1:31" ht="11.25" hidden="1"/>
    <row r="67" spans="1:31" ht="11.25" hidden="1"/>
    <row r="68" spans="1:31" s="2" customFormat="1" ht="6.95" customHeight="1">
      <c r="A68" s="31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24.95" customHeight="1">
      <c r="A69" s="31"/>
      <c r="B69" s="32"/>
      <c r="C69" s="20" t="s">
        <v>98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6.95" customHeight="1">
      <c r="A70" s="31"/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2" customHeight="1">
      <c r="A71" s="31"/>
      <c r="B71" s="32"/>
      <c r="C71" s="26" t="s">
        <v>16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6.5" customHeight="1">
      <c r="A72" s="31"/>
      <c r="B72" s="32"/>
      <c r="C72" s="33"/>
      <c r="D72" s="33"/>
      <c r="E72" s="245" t="str">
        <f>E7</f>
        <v>Oprava TV v úseku Praha Malešice (mimo) – Praha Vršovice (mimo)</v>
      </c>
      <c r="F72" s="246"/>
      <c r="G72" s="246"/>
      <c r="H72" s="246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6" t="s">
        <v>89</v>
      </c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6.5" customHeight="1">
      <c r="A74" s="31"/>
      <c r="B74" s="32"/>
      <c r="C74" s="33"/>
      <c r="D74" s="33"/>
      <c r="E74" s="217" t="str">
        <f>E9</f>
        <v>1 - Sborník OÚŽI</v>
      </c>
      <c r="F74" s="247"/>
      <c r="G74" s="247"/>
      <c r="H74" s="247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6" t="s">
        <v>21</v>
      </c>
      <c r="D76" s="33"/>
      <c r="E76" s="33"/>
      <c r="F76" s="24" t="str">
        <f>F12</f>
        <v xml:space="preserve"> Praha</v>
      </c>
      <c r="G76" s="33"/>
      <c r="H76" s="33"/>
      <c r="I76" s="26" t="s">
        <v>23</v>
      </c>
      <c r="J76" s="56" t="str">
        <f>IF(J12="","",J12)</f>
        <v>12. 1. 2021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25.7" customHeight="1">
      <c r="A78" s="31"/>
      <c r="B78" s="32"/>
      <c r="C78" s="26" t="s">
        <v>25</v>
      </c>
      <c r="D78" s="33"/>
      <c r="E78" s="33"/>
      <c r="F78" s="24" t="str">
        <f>E15</f>
        <v>SŽ s.o. Přednosta SEE Praha; Mgr. František Fiala</v>
      </c>
      <c r="G78" s="33"/>
      <c r="H78" s="33"/>
      <c r="I78" s="26" t="s">
        <v>33</v>
      </c>
      <c r="J78" s="29" t="str">
        <f>E21</f>
        <v xml:space="preserve">SŽ s.o. Lukáš Voldřich </v>
      </c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25.7" customHeight="1">
      <c r="A79" s="31"/>
      <c r="B79" s="32"/>
      <c r="C79" s="26" t="s">
        <v>31</v>
      </c>
      <c r="D79" s="33"/>
      <c r="E79" s="33"/>
      <c r="F79" s="24" t="str">
        <f>IF(E18="","",E18)</f>
        <v>Vyplň údaj</v>
      </c>
      <c r="G79" s="33"/>
      <c r="H79" s="33"/>
      <c r="I79" s="26" t="s">
        <v>36</v>
      </c>
      <c r="J79" s="29" t="str">
        <f>E24</f>
        <v xml:space="preserve">SŽ s.o. Lukáš Voldřich </v>
      </c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0.35" customHeight="1">
      <c r="A80" s="31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10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11" customFormat="1" ht="29.25" customHeight="1">
      <c r="A81" s="143"/>
      <c r="B81" s="144"/>
      <c r="C81" s="145" t="s">
        <v>99</v>
      </c>
      <c r="D81" s="146" t="s">
        <v>58</v>
      </c>
      <c r="E81" s="146" t="s">
        <v>54</v>
      </c>
      <c r="F81" s="146" t="s">
        <v>55</v>
      </c>
      <c r="G81" s="146" t="s">
        <v>100</v>
      </c>
      <c r="H81" s="146" t="s">
        <v>101</v>
      </c>
      <c r="I81" s="146" t="s">
        <v>102</v>
      </c>
      <c r="J81" s="146" t="s">
        <v>93</v>
      </c>
      <c r="K81" s="147" t="s">
        <v>103</v>
      </c>
      <c r="L81" s="148"/>
      <c r="M81" s="65" t="s">
        <v>19</v>
      </c>
      <c r="N81" s="66" t="s">
        <v>43</v>
      </c>
      <c r="O81" s="66" t="s">
        <v>104</v>
      </c>
      <c r="P81" s="66" t="s">
        <v>105</v>
      </c>
      <c r="Q81" s="66" t="s">
        <v>106</v>
      </c>
      <c r="R81" s="66" t="s">
        <v>107</v>
      </c>
      <c r="S81" s="66" t="s">
        <v>108</v>
      </c>
      <c r="T81" s="67" t="s">
        <v>109</v>
      </c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65" s="2" customFormat="1" ht="22.9" customHeight="1">
      <c r="A82" s="31"/>
      <c r="B82" s="32"/>
      <c r="C82" s="72" t="s">
        <v>110</v>
      </c>
      <c r="D82" s="33"/>
      <c r="E82" s="33"/>
      <c r="F82" s="33"/>
      <c r="G82" s="33"/>
      <c r="H82" s="33"/>
      <c r="I82" s="33"/>
      <c r="J82" s="149">
        <f>BK82</f>
        <v>0</v>
      </c>
      <c r="K82" s="33"/>
      <c r="L82" s="36"/>
      <c r="M82" s="68"/>
      <c r="N82" s="150"/>
      <c r="O82" s="69"/>
      <c r="P82" s="151">
        <f>P83+P84</f>
        <v>0</v>
      </c>
      <c r="Q82" s="69"/>
      <c r="R82" s="151">
        <f>R83+R84</f>
        <v>0</v>
      </c>
      <c r="S82" s="69"/>
      <c r="T82" s="152">
        <f>T83+T84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T82" s="14" t="s">
        <v>72</v>
      </c>
      <c r="AU82" s="14" t="s">
        <v>94</v>
      </c>
      <c r="BK82" s="153">
        <f>BK83+BK84</f>
        <v>0</v>
      </c>
    </row>
    <row r="83" spans="1:65" s="12" customFormat="1" ht="25.9" customHeight="1">
      <c r="B83" s="154"/>
      <c r="C83" s="155"/>
      <c r="D83" s="156" t="s">
        <v>72</v>
      </c>
      <c r="E83" s="157" t="s">
        <v>111</v>
      </c>
      <c r="F83" s="157" t="s">
        <v>112</v>
      </c>
      <c r="G83" s="155"/>
      <c r="H83" s="155"/>
      <c r="I83" s="158"/>
      <c r="J83" s="159">
        <f>BK83</f>
        <v>0</v>
      </c>
      <c r="K83" s="155"/>
      <c r="L83" s="160"/>
      <c r="M83" s="161"/>
      <c r="N83" s="162"/>
      <c r="O83" s="162"/>
      <c r="P83" s="163">
        <v>0</v>
      </c>
      <c r="Q83" s="162"/>
      <c r="R83" s="163">
        <v>0</v>
      </c>
      <c r="S83" s="162"/>
      <c r="T83" s="164">
        <v>0</v>
      </c>
      <c r="AR83" s="165" t="s">
        <v>78</v>
      </c>
      <c r="AT83" s="166" t="s">
        <v>72</v>
      </c>
      <c r="AU83" s="166" t="s">
        <v>73</v>
      </c>
      <c r="AY83" s="165" t="s">
        <v>113</v>
      </c>
      <c r="BK83" s="167">
        <v>0</v>
      </c>
    </row>
    <row r="84" spans="1:65" s="12" customFormat="1" ht="25.9" customHeight="1">
      <c r="B84" s="154"/>
      <c r="C84" s="155"/>
      <c r="D84" s="156" t="s">
        <v>72</v>
      </c>
      <c r="E84" s="157" t="s">
        <v>114</v>
      </c>
      <c r="F84" s="157" t="s">
        <v>115</v>
      </c>
      <c r="G84" s="155"/>
      <c r="H84" s="155"/>
      <c r="I84" s="158"/>
      <c r="J84" s="159">
        <f>BK84</f>
        <v>0</v>
      </c>
      <c r="K84" s="155"/>
      <c r="L84" s="160"/>
      <c r="M84" s="161"/>
      <c r="N84" s="162"/>
      <c r="O84" s="162"/>
      <c r="P84" s="163">
        <f>P85+SUM(P86:P137)</f>
        <v>0</v>
      </c>
      <c r="Q84" s="162"/>
      <c r="R84" s="163">
        <f>R85+SUM(R86:R137)</f>
        <v>0</v>
      </c>
      <c r="S84" s="162"/>
      <c r="T84" s="164">
        <f>T85+SUM(T86:T137)</f>
        <v>0</v>
      </c>
      <c r="AR84" s="165" t="s">
        <v>78</v>
      </c>
      <c r="AT84" s="166" t="s">
        <v>72</v>
      </c>
      <c r="AU84" s="166" t="s">
        <v>73</v>
      </c>
      <c r="AY84" s="165" t="s">
        <v>113</v>
      </c>
      <c r="BK84" s="167">
        <f>BK85+SUM(BK86:BK137)</f>
        <v>0</v>
      </c>
    </row>
    <row r="85" spans="1:65" s="2" customFormat="1" ht="24.2" customHeight="1">
      <c r="A85" s="31"/>
      <c r="B85" s="32"/>
      <c r="C85" s="168" t="s">
        <v>73</v>
      </c>
      <c r="D85" s="168" t="s">
        <v>116</v>
      </c>
      <c r="E85" s="169" t="s">
        <v>117</v>
      </c>
      <c r="F85" s="170" t="s">
        <v>118</v>
      </c>
      <c r="G85" s="171" t="s">
        <v>119</v>
      </c>
      <c r="H85" s="172">
        <v>8</v>
      </c>
      <c r="I85" s="173"/>
      <c r="J85" s="174">
        <f t="shared" ref="J85:J116" si="0">ROUND(I85*H85,2)</f>
        <v>0</v>
      </c>
      <c r="K85" s="170" t="s">
        <v>120</v>
      </c>
      <c r="L85" s="175"/>
      <c r="M85" s="176" t="s">
        <v>19</v>
      </c>
      <c r="N85" s="177" t="s">
        <v>44</v>
      </c>
      <c r="O85" s="61"/>
      <c r="P85" s="178">
        <f t="shared" ref="P85:P116" si="1">O85*H85</f>
        <v>0</v>
      </c>
      <c r="Q85" s="178">
        <v>0</v>
      </c>
      <c r="R85" s="178">
        <f t="shared" ref="R85:R116" si="2">Q85*H85</f>
        <v>0</v>
      </c>
      <c r="S85" s="178">
        <v>0</v>
      </c>
      <c r="T85" s="179">
        <f t="shared" ref="T85:T116" si="3"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80" t="s">
        <v>121</v>
      </c>
      <c r="AT85" s="180" t="s">
        <v>116</v>
      </c>
      <c r="AU85" s="180" t="s">
        <v>78</v>
      </c>
      <c r="AY85" s="14" t="s">
        <v>113</v>
      </c>
      <c r="BE85" s="181">
        <f t="shared" ref="BE85:BE116" si="4">IF(N85="základní",J85,0)</f>
        <v>0</v>
      </c>
      <c r="BF85" s="181">
        <f t="shared" ref="BF85:BF116" si="5">IF(N85="snížená",J85,0)</f>
        <v>0</v>
      </c>
      <c r="BG85" s="181">
        <f t="shared" ref="BG85:BG116" si="6">IF(N85="zákl. přenesená",J85,0)</f>
        <v>0</v>
      </c>
      <c r="BH85" s="181">
        <f t="shared" ref="BH85:BH116" si="7">IF(N85="sníž. přenesená",J85,0)</f>
        <v>0</v>
      </c>
      <c r="BI85" s="181">
        <f t="shared" ref="BI85:BI116" si="8">IF(N85="nulová",J85,0)</f>
        <v>0</v>
      </c>
      <c r="BJ85" s="14" t="s">
        <v>78</v>
      </c>
      <c r="BK85" s="181">
        <f t="shared" ref="BK85:BK116" si="9">ROUND(I85*H85,2)</f>
        <v>0</v>
      </c>
      <c r="BL85" s="14" t="s">
        <v>122</v>
      </c>
      <c r="BM85" s="180" t="s">
        <v>123</v>
      </c>
    </row>
    <row r="86" spans="1:65" s="2" customFormat="1" ht="24.2" customHeight="1">
      <c r="A86" s="31"/>
      <c r="B86" s="32"/>
      <c r="C86" s="168" t="s">
        <v>73</v>
      </c>
      <c r="D86" s="168" t="s">
        <v>116</v>
      </c>
      <c r="E86" s="169" t="s">
        <v>124</v>
      </c>
      <c r="F86" s="170" t="s">
        <v>125</v>
      </c>
      <c r="G86" s="171" t="s">
        <v>126</v>
      </c>
      <c r="H86" s="172">
        <v>120</v>
      </c>
      <c r="I86" s="173"/>
      <c r="J86" s="174">
        <f t="shared" si="0"/>
        <v>0</v>
      </c>
      <c r="K86" s="170" t="s">
        <v>120</v>
      </c>
      <c r="L86" s="175"/>
      <c r="M86" s="176" t="s">
        <v>19</v>
      </c>
      <c r="N86" s="177" t="s">
        <v>44</v>
      </c>
      <c r="O86" s="61"/>
      <c r="P86" s="178">
        <f t="shared" si="1"/>
        <v>0</v>
      </c>
      <c r="Q86" s="178">
        <v>0</v>
      </c>
      <c r="R86" s="178">
        <f t="shared" si="2"/>
        <v>0</v>
      </c>
      <c r="S86" s="178">
        <v>0</v>
      </c>
      <c r="T86" s="179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80" t="s">
        <v>121</v>
      </c>
      <c r="AT86" s="180" t="s">
        <v>116</v>
      </c>
      <c r="AU86" s="180" t="s">
        <v>78</v>
      </c>
      <c r="AY86" s="14" t="s">
        <v>113</v>
      </c>
      <c r="BE86" s="181">
        <f t="shared" si="4"/>
        <v>0</v>
      </c>
      <c r="BF86" s="181">
        <f t="shared" si="5"/>
        <v>0</v>
      </c>
      <c r="BG86" s="181">
        <f t="shared" si="6"/>
        <v>0</v>
      </c>
      <c r="BH86" s="181">
        <f t="shared" si="7"/>
        <v>0</v>
      </c>
      <c r="BI86" s="181">
        <f t="shared" si="8"/>
        <v>0</v>
      </c>
      <c r="BJ86" s="14" t="s">
        <v>78</v>
      </c>
      <c r="BK86" s="181">
        <f t="shared" si="9"/>
        <v>0</v>
      </c>
      <c r="BL86" s="14" t="s">
        <v>122</v>
      </c>
      <c r="BM86" s="180" t="s">
        <v>127</v>
      </c>
    </row>
    <row r="87" spans="1:65" s="2" customFormat="1" ht="24.2" customHeight="1">
      <c r="A87" s="31"/>
      <c r="B87" s="32"/>
      <c r="C87" s="168" t="s">
        <v>73</v>
      </c>
      <c r="D87" s="168" t="s">
        <v>116</v>
      </c>
      <c r="E87" s="169" t="s">
        <v>128</v>
      </c>
      <c r="F87" s="170" t="s">
        <v>129</v>
      </c>
      <c r="G87" s="171" t="s">
        <v>119</v>
      </c>
      <c r="H87" s="172">
        <v>210</v>
      </c>
      <c r="I87" s="173"/>
      <c r="J87" s="174">
        <f t="shared" si="0"/>
        <v>0</v>
      </c>
      <c r="K87" s="170" t="s">
        <v>120</v>
      </c>
      <c r="L87" s="175"/>
      <c r="M87" s="176" t="s">
        <v>19</v>
      </c>
      <c r="N87" s="177" t="s">
        <v>44</v>
      </c>
      <c r="O87" s="61"/>
      <c r="P87" s="178">
        <f t="shared" si="1"/>
        <v>0</v>
      </c>
      <c r="Q87" s="178">
        <v>0</v>
      </c>
      <c r="R87" s="178">
        <f t="shared" si="2"/>
        <v>0</v>
      </c>
      <c r="S87" s="178">
        <v>0</v>
      </c>
      <c r="T87" s="179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80" t="s">
        <v>121</v>
      </c>
      <c r="AT87" s="180" t="s">
        <v>116</v>
      </c>
      <c r="AU87" s="180" t="s">
        <v>78</v>
      </c>
      <c r="AY87" s="14" t="s">
        <v>113</v>
      </c>
      <c r="BE87" s="181">
        <f t="shared" si="4"/>
        <v>0</v>
      </c>
      <c r="BF87" s="181">
        <f t="shared" si="5"/>
        <v>0</v>
      </c>
      <c r="BG87" s="181">
        <f t="shared" si="6"/>
        <v>0</v>
      </c>
      <c r="BH87" s="181">
        <f t="shared" si="7"/>
        <v>0</v>
      </c>
      <c r="BI87" s="181">
        <f t="shared" si="8"/>
        <v>0</v>
      </c>
      <c r="BJ87" s="14" t="s">
        <v>78</v>
      </c>
      <c r="BK87" s="181">
        <f t="shared" si="9"/>
        <v>0</v>
      </c>
      <c r="BL87" s="14" t="s">
        <v>122</v>
      </c>
      <c r="BM87" s="180" t="s">
        <v>130</v>
      </c>
    </row>
    <row r="88" spans="1:65" s="2" customFormat="1" ht="24.2" customHeight="1">
      <c r="A88" s="31"/>
      <c r="B88" s="32"/>
      <c r="C88" s="168" t="s">
        <v>73</v>
      </c>
      <c r="D88" s="168" t="s">
        <v>116</v>
      </c>
      <c r="E88" s="169" t="s">
        <v>131</v>
      </c>
      <c r="F88" s="170" t="s">
        <v>132</v>
      </c>
      <c r="G88" s="171" t="s">
        <v>119</v>
      </c>
      <c r="H88" s="172">
        <v>77</v>
      </c>
      <c r="I88" s="173"/>
      <c r="J88" s="174">
        <f t="shared" si="0"/>
        <v>0</v>
      </c>
      <c r="K88" s="170" t="s">
        <v>120</v>
      </c>
      <c r="L88" s="175"/>
      <c r="M88" s="176" t="s">
        <v>19</v>
      </c>
      <c r="N88" s="177" t="s">
        <v>44</v>
      </c>
      <c r="O88" s="61"/>
      <c r="P88" s="178">
        <f t="shared" si="1"/>
        <v>0</v>
      </c>
      <c r="Q88" s="178">
        <v>0</v>
      </c>
      <c r="R88" s="178">
        <f t="shared" si="2"/>
        <v>0</v>
      </c>
      <c r="S88" s="178">
        <v>0</v>
      </c>
      <c r="T88" s="179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80" t="s">
        <v>121</v>
      </c>
      <c r="AT88" s="180" t="s">
        <v>116</v>
      </c>
      <c r="AU88" s="180" t="s">
        <v>78</v>
      </c>
      <c r="AY88" s="14" t="s">
        <v>113</v>
      </c>
      <c r="BE88" s="181">
        <f t="shared" si="4"/>
        <v>0</v>
      </c>
      <c r="BF88" s="181">
        <f t="shared" si="5"/>
        <v>0</v>
      </c>
      <c r="BG88" s="181">
        <f t="shared" si="6"/>
        <v>0</v>
      </c>
      <c r="BH88" s="181">
        <f t="shared" si="7"/>
        <v>0</v>
      </c>
      <c r="BI88" s="181">
        <f t="shared" si="8"/>
        <v>0</v>
      </c>
      <c r="BJ88" s="14" t="s">
        <v>78</v>
      </c>
      <c r="BK88" s="181">
        <f t="shared" si="9"/>
        <v>0</v>
      </c>
      <c r="BL88" s="14" t="s">
        <v>122</v>
      </c>
      <c r="BM88" s="180" t="s">
        <v>133</v>
      </c>
    </row>
    <row r="89" spans="1:65" s="2" customFormat="1" ht="24.2" customHeight="1">
      <c r="A89" s="31"/>
      <c r="B89" s="32"/>
      <c r="C89" s="168" t="s">
        <v>73</v>
      </c>
      <c r="D89" s="168" t="s">
        <v>116</v>
      </c>
      <c r="E89" s="169" t="s">
        <v>134</v>
      </c>
      <c r="F89" s="170" t="s">
        <v>135</v>
      </c>
      <c r="G89" s="171" t="s">
        <v>119</v>
      </c>
      <c r="H89" s="172">
        <v>7</v>
      </c>
      <c r="I89" s="173"/>
      <c r="J89" s="174">
        <f t="shared" si="0"/>
        <v>0</v>
      </c>
      <c r="K89" s="170" t="s">
        <v>120</v>
      </c>
      <c r="L89" s="175"/>
      <c r="M89" s="176" t="s">
        <v>19</v>
      </c>
      <c r="N89" s="177" t="s">
        <v>44</v>
      </c>
      <c r="O89" s="61"/>
      <c r="P89" s="178">
        <f t="shared" si="1"/>
        <v>0</v>
      </c>
      <c r="Q89" s="178">
        <v>0</v>
      </c>
      <c r="R89" s="178">
        <f t="shared" si="2"/>
        <v>0</v>
      </c>
      <c r="S89" s="178">
        <v>0</v>
      </c>
      <c r="T89" s="179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80" t="s">
        <v>121</v>
      </c>
      <c r="AT89" s="180" t="s">
        <v>116</v>
      </c>
      <c r="AU89" s="180" t="s">
        <v>78</v>
      </c>
      <c r="AY89" s="14" t="s">
        <v>113</v>
      </c>
      <c r="BE89" s="181">
        <f t="shared" si="4"/>
        <v>0</v>
      </c>
      <c r="BF89" s="181">
        <f t="shared" si="5"/>
        <v>0</v>
      </c>
      <c r="BG89" s="181">
        <f t="shared" si="6"/>
        <v>0</v>
      </c>
      <c r="BH89" s="181">
        <f t="shared" si="7"/>
        <v>0</v>
      </c>
      <c r="BI89" s="181">
        <f t="shared" si="8"/>
        <v>0</v>
      </c>
      <c r="BJ89" s="14" t="s">
        <v>78</v>
      </c>
      <c r="BK89" s="181">
        <f t="shared" si="9"/>
        <v>0</v>
      </c>
      <c r="BL89" s="14" t="s">
        <v>122</v>
      </c>
      <c r="BM89" s="180" t="s">
        <v>136</v>
      </c>
    </row>
    <row r="90" spans="1:65" s="2" customFormat="1" ht="24.2" customHeight="1">
      <c r="A90" s="31"/>
      <c r="B90" s="32"/>
      <c r="C90" s="168" t="s">
        <v>73</v>
      </c>
      <c r="D90" s="168" t="s">
        <v>116</v>
      </c>
      <c r="E90" s="169" t="s">
        <v>137</v>
      </c>
      <c r="F90" s="170" t="s">
        <v>138</v>
      </c>
      <c r="G90" s="171" t="s">
        <v>119</v>
      </c>
      <c r="H90" s="172">
        <v>2</v>
      </c>
      <c r="I90" s="173"/>
      <c r="J90" s="174">
        <f t="shared" si="0"/>
        <v>0</v>
      </c>
      <c r="K90" s="170" t="s">
        <v>120</v>
      </c>
      <c r="L90" s="175"/>
      <c r="M90" s="176" t="s">
        <v>19</v>
      </c>
      <c r="N90" s="177" t="s">
        <v>44</v>
      </c>
      <c r="O90" s="61"/>
      <c r="P90" s="178">
        <f t="shared" si="1"/>
        <v>0</v>
      </c>
      <c r="Q90" s="178">
        <v>0</v>
      </c>
      <c r="R90" s="178">
        <f t="shared" si="2"/>
        <v>0</v>
      </c>
      <c r="S90" s="178">
        <v>0</v>
      </c>
      <c r="T90" s="179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80" t="s">
        <v>121</v>
      </c>
      <c r="AT90" s="180" t="s">
        <v>116</v>
      </c>
      <c r="AU90" s="180" t="s">
        <v>78</v>
      </c>
      <c r="AY90" s="14" t="s">
        <v>113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14" t="s">
        <v>78</v>
      </c>
      <c r="BK90" s="181">
        <f t="shared" si="9"/>
        <v>0</v>
      </c>
      <c r="BL90" s="14" t="s">
        <v>122</v>
      </c>
      <c r="BM90" s="180" t="s">
        <v>139</v>
      </c>
    </row>
    <row r="91" spans="1:65" s="2" customFormat="1" ht="24.2" customHeight="1">
      <c r="A91" s="31"/>
      <c r="B91" s="32"/>
      <c r="C91" s="168" t="s">
        <v>73</v>
      </c>
      <c r="D91" s="168" t="s">
        <v>116</v>
      </c>
      <c r="E91" s="169" t="s">
        <v>140</v>
      </c>
      <c r="F91" s="170" t="s">
        <v>141</v>
      </c>
      <c r="G91" s="171" t="s">
        <v>119</v>
      </c>
      <c r="H91" s="172">
        <v>3</v>
      </c>
      <c r="I91" s="173"/>
      <c r="J91" s="174">
        <f t="shared" si="0"/>
        <v>0</v>
      </c>
      <c r="K91" s="170" t="s">
        <v>120</v>
      </c>
      <c r="L91" s="175"/>
      <c r="M91" s="176" t="s">
        <v>19</v>
      </c>
      <c r="N91" s="177" t="s">
        <v>44</v>
      </c>
      <c r="O91" s="61"/>
      <c r="P91" s="178">
        <f t="shared" si="1"/>
        <v>0</v>
      </c>
      <c r="Q91" s="178">
        <v>0</v>
      </c>
      <c r="R91" s="178">
        <f t="shared" si="2"/>
        <v>0</v>
      </c>
      <c r="S91" s="178">
        <v>0</v>
      </c>
      <c r="T91" s="179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80" t="s">
        <v>121</v>
      </c>
      <c r="AT91" s="180" t="s">
        <v>116</v>
      </c>
      <c r="AU91" s="180" t="s">
        <v>78</v>
      </c>
      <c r="AY91" s="14" t="s">
        <v>113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14" t="s">
        <v>78</v>
      </c>
      <c r="BK91" s="181">
        <f t="shared" si="9"/>
        <v>0</v>
      </c>
      <c r="BL91" s="14" t="s">
        <v>122</v>
      </c>
      <c r="BM91" s="180" t="s">
        <v>142</v>
      </c>
    </row>
    <row r="92" spans="1:65" s="2" customFormat="1" ht="24.2" customHeight="1">
      <c r="A92" s="31"/>
      <c r="B92" s="32"/>
      <c r="C92" s="168" t="s">
        <v>73</v>
      </c>
      <c r="D92" s="168" t="s">
        <v>116</v>
      </c>
      <c r="E92" s="169" t="s">
        <v>143</v>
      </c>
      <c r="F92" s="170" t="s">
        <v>144</v>
      </c>
      <c r="G92" s="171" t="s">
        <v>119</v>
      </c>
      <c r="H92" s="172">
        <v>1</v>
      </c>
      <c r="I92" s="173"/>
      <c r="J92" s="174">
        <f t="shared" si="0"/>
        <v>0</v>
      </c>
      <c r="K92" s="170" t="s">
        <v>120</v>
      </c>
      <c r="L92" s="175"/>
      <c r="M92" s="176" t="s">
        <v>19</v>
      </c>
      <c r="N92" s="177" t="s">
        <v>44</v>
      </c>
      <c r="O92" s="61"/>
      <c r="P92" s="178">
        <f t="shared" si="1"/>
        <v>0</v>
      </c>
      <c r="Q92" s="178">
        <v>0</v>
      </c>
      <c r="R92" s="178">
        <f t="shared" si="2"/>
        <v>0</v>
      </c>
      <c r="S92" s="178">
        <v>0</v>
      </c>
      <c r="T92" s="179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80" t="s">
        <v>121</v>
      </c>
      <c r="AT92" s="180" t="s">
        <v>116</v>
      </c>
      <c r="AU92" s="180" t="s">
        <v>78</v>
      </c>
      <c r="AY92" s="14" t="s">
        <v>113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14" t="s">
        <v>78</v>
      </c>
      <c r="BK92" s="181">
        <f t="shared" si="9"/>
        <v>0</v>
      </c>
      <c r="BL92" s="14" t="s">
        <v>122</v>
      </c>
      <c r="BM92" s="180" t="s">
        <v>145</v>
      </c>
    </row>
    <row r="93" spans="1:65" s="2" customFormat="1" ht="24.2" customHeight="1">
      <c r="A93" s="31"/>
      <c r="B93" s="32"/>
      <c r="C93" s="168" t="s">
        <v>73</v>
      </c>
      <c r="D93" s="168" t="s">
        <v>116</v>
      </c>
      <c r="E93" s="169" t="s">
        <v>146</v>
      </c>
      <c r="F93" s="170" t="s">
        <v>147</v>
      </c>
      <c r="G93" s="171" t="s">
        <v>119</v>
      </c>
      <c r="H93" s="172">
        <v>4</v>
      </c>
      <c r="I93" s="173"/>
      <c r="J93" s="174">
        <f t="shared" si="0"/>
        <v>0</v>
      </c>
      <c r="K93" s="170" t="s">
        <v>120</v>
      </c>
      <c r="L93" s="175"/>
      <c r="M93" s="176" t="s">
        <v>19</v>
      </c>
      <c r="N93" s="177" t="s">
        <v>44</v>
      </c>
      <c r="O93" s="61"/>
      <c r="P93" s="178">
        <f t="shared" si="1"/>
        <v>0</v>
      </c>
      <c r="Q93" s="178">
        <v>0</v>
      </c>
      <c r="R93" s="178">
        <f t="shared" si="2"/>
        <v>0</v>
      </c>
      <c r="S93" s="178">
        <v>0</v>
      </c>
      <c r="T93" s="179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80" t="s">
        <v>121</v>
      </c>
      <c r="AT93" s="180" t="s">
        <v>116</v>
      </c>
      <c r="AU93" s="180" t="s">
        <v>78</v>
      </c>
      <c r="AY93" s="14" t="s">
        <v>113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4" t="s">
        <v>78</v>
      </c>
      <c r="BK93" s="181">
        <f t="shared" si="9"/>
        <v>0</v>
      </c>
      <c r="BL93" s="14" t="s">
        <v>122</v>
      </c>
      <c r="BM93" s="180" t="s">
        <v>148</v>
      </c>
    </row>
    <row r="94" spans="1:65" s="2" customFormat="1" ht="24.2" customHeight="1">
      <c r="A94" s="31"/>
      <c r="B94" s="32"/>
      <c r="C94" s="168" t="s">
        <v>73</v>
      </c>
      <c r="D94" s="168" t="s">
        <v>116</v>
      </c>
      <c r="E94" s="169" t="s">
        <v>149</v>
      </c>
      <c r="F94" s="170" t="s">
        <v>150</v>
      </c>
      <c r="G94" s="171" t="s">
        <v>119</v>
      </c>
      <c r="H94" s="172">
        <v>3</v>
      </c>
      <c r="I94" s="173"/>
      <c r="J94" s="174">
        <f t="shared" si="0"/>
        <v>0</v>
      </c>
      <c r="K94" s="170" t="s">
        <v>120</v>
      </c>
      <c r="L94" s="175"/>
      <c r="M94" s="176" t="s">
        <v>19</v>
      </c>
      <c r="N94" s="177" t="s">
        <v>44</v>
      </c>
      <c r="O94" s="61"/>
      <c r="P94" s="178">
        <f t="shared" si="1"/>
        <v>0</v>
      </c>
      <c r="Q94" s="178">
        <v>0</v>
      </c>
      <c r="R94" s="178">
        <f t="shared" si="2"/>
        <v>0</v>
      </c>
      <c r="S94" s="178">
        <v>0</v>
      </c>
      <c r="T94" s="179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80" t="s">
        <v>121</v>
      </c>
      <c r="AT94" s="180" t="s">
        <v>116</v>
      </c>
      <c r="AU94" s="180" t="s">
        <v>78</v>
      </c>
      <c r="AY94" s="14" t="s">
        <v>113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4" t="s">
        <v>78</v>
      </c>
      <c r="BK94" s="181">
        <f t="shared" si="9"/>
        <v>0</v>
      </c>
      <c r="BL94" s="14" t="s">
        <v>122</v>
      </c>
      <c r="BM94" s="180" t="s">
        <v>151</v>
      </c>
    </row>
    <row r="95" spans="1:65" s="2" customFormat="1" ht="24.2" customHeight="1">
      <c r="A95" s="31"/>
      <c r="B95" s="32"/>
      <c r="C95" s="168" t="s">
        <v>73</v>
      </c>
      <c r="D95" s="168" t="s">
        <v>116</v>
      </c>
      <c r="E95" s="169" t="s">
        <v>152</v>
      </c>
      <c r="F95" s="170" t="s">
        <v>153</v>
      </c>
      <c r="G95" s="171" t="s">
        <v>119</v>
      </c>
      <c r="H95" s="172">
        <v>2</v>
      </c>
      <c r="I95" s="173"/>
      <c r="J95" s="174">
        <f t="shared" si="0"/>
        <v>0</v>
      </c>
      <c r="K95" s="170" t="s">
        <v>120</v>
      </c>
      <c r="L95" s="175"/>
      <c r="M95" s="176" t="s">
        <v>19</v>
      </c>
      <c r="N95" s="177" t="s">
        <v>44</v>
      </c>
      <c r="O95" s="61"/>
      <c r="P95" s="178">
        <f t="shared" si="1"/>
        <v>0</v>
      </c>
      <c r="Q95" s="178">
        <v>0</v>
      </c>
      <c r="R95" s="178">
        <f t="shared" si="2"/>
        <v>0</v>
      </c>
      <c r="S95" s="178">
        <v>0</v>
      </c>
      <c r="T95" s="179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80" t="s">
        <v>121</v>
      </c>
      <c r="AT95" s="180" t="s">
        <v>116</v>
      </c>
      <c r="AU95" s="180" t="s">
        <v>78</v>
      </c>
      <c r="AY95" s="14" t="s">
        <v>113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4" t="s">
        <v>78</v>
      </c>
      <c r="BK95" s="181">
        <f t="shared" si="9"/>
        <v>0</v>
      </c>
      <c r="BL95" s="14" t="s">
        <v>122</v>
      </c>
      <c r="BM95" s="180" t="s">
        <v>154</v>
      </c>
    </row>
    <row r="96" spans="1:65" s="2" customFormat="1" ht="24.2" customHeight="1">
      <c r="A96" s="31"/>
      <c r="B96" s="32"/>
      <c r="C96" s="168" t="s">
        <v>73</v>
      </c>
      <c r="D96" s="168" t="s">
        <v>116</v>
      </c>
      <c r="E96" s="169" t="s">
        <v>155</v>
      </c>
      <c r="F96" s="170" t="s">
        <v>156</v>
      </c>
      <c r="G96" s="171" t="s">
        <v>119</v>
      </c>
      <c r="H96" s="172">
        <v>7</v>
      </c>
      <c r="I96" s="173"/>
      <c r="J96" s="174">
        <f t="shared" si="0"/>
        <v>0</v>
      </c>
      <c r="K96" s="170" t="s">
        <v>120</v>
      </c>
      <c r="L96" s="175"/>
      <c r="M96" s="176" t="s">
        <v>19</v>
      </c>
      <c r="N96" s="177" t="s">
        <v>44</v>
      </c>
      <c r="O96" s="61"/>
      <c r="P96" s="178">
        <f t="shared" si="1"/>
        <v>0</v>
      </c>
      <c r="Q96" s="178">
        <v>0</v>
      </c>
      <c r="R96" s="178">
        <f t="shared" si="2"/>
        <v>0</v>
      </c>
      <c r="S96" s="178">
        <v>0</v>
      </c>
      <c r="T96" s="179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80" t="s">
        <v>121</v>
      </c>
      <c r="AT96" s="180" t="s">
        <v>116</v>
      </c>
      <c r="AU96" s="180" t="s">
        <v>78</v>
      </c>
      <c r="AY96" s="14" t="s">
        <v>113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4" t="s">
        <v>78</v>
      </c>
      <c r="BK96" s="181">
        <f t="shared" si="9"/>
        <v>0</v>
      </c>
      <c r="BL96" s="14" t="s">
        <v>122</v>
      </c>
      <c r="BM96" s="180" t="s">
        <v>157</v>
      </c>
    </row>
    <row r="97" spans="1:65" s="2" customFormat="1" ht="24.2" customHeight="1">
      <c r="A97" s="31"/>
      <c r="B97" s="32"/>
      <c r="C97" s="168" t="s">
        <v>73</v>
      </c>
      <c r="D97" s="168" t="s">
        <v>116</v>
      </c>
      <c r="E97" s="169" t="s">
        <v>158</v>
      </c>
      <c r="F97" s="170" t="s">
        <v>159</v>
      </c>
      <c r="G97" s="171" t="s">
        <v>160</v>
      </c>
      <c r="H97" s="172">
        <v>129</v>
      </c>
      <c r="I97" s="173"/>
      <c r="J97" s="174">
        <f t="shared" si="0"/>
        <v>0</v>
      </c>
      <c r="K97" s="170" t="s">
        <v>120</v>
      </c>
      <c r="L97" s="175"/>
      <c r="M97" s="176" t="s">
        <v>19</v>
      </c>
      <c r="N97" s="177" t="s">
        <v>44</v>
      </c>
      <c r="O97" s="61"/>
      <c r="P97" s="178">
        <f t="shared" si="1"/>
        <v>0</v>
      </c>
      <c r="Q97" s="178">
        <v>0</v>
      </c>
      <c r="R97" s="178">
        <f t="shared" si="2"/>
        <v>0</v>
      </c>
      <c r="S97" s="178">
        <v>0</v>
      </c>
      <c r="T97" s="179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80" t="s">
        <v>121</v>
      </c>
      <c r="AT97" s="180" t="s">
        <v>116</v>
      </c>
      <c r="AU97" s="180" t="s">
        <v>78</v>
      </c>
      <c r="AY97" s="14" t="s">
        <v>113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4" t="s">
        <v>78</v>
      </c>
      <c r="BK97" s="181">
        <f t="shared" si="9"/>
        <v>0</v>
      </c>
      <c r="BL97" s="14" t="s">
        <v>122</v>
      </c>
      <c r="BM97" s="180" t="s">
        <v>161</v>
      </c>
    </row>
    <row r="98" spans="1:65" s="2" customFormat="1" ht="24.2" customHeight="1">
      <c r="A98" s="31"/>
      <c r="B98" s="32"/>
      <c r="C98" s="168" t="s">
        <v>73</v>
      </c>
      <c r="D98" s="168" t="s">
        <v>116</v>
      </c>
      <c r="E98" s="169" t="s">
        <v>162</v>
      </c>
      <c r="F98" s="170" t="s">
        <v>163</v>
      </c>
      <c r="G98" s="171" t="s">
        <v>119</v>
      </c>
      <c r="H98" s="172">
        <v>4</v>
      </c>
      <c r="I98" s="173"/>
      <c r="J98" s="174">
        <f t="shared" si="0"/>
        <v>0</v>
      </c>
      <c r="K98" s="170" t="s">
        <v>120</v>
      </c>
      <c r="L98" s="175"/>
      <c r="M98" s="176" t="s">
        <v>19</v>
      </c>
      <c r="N98" s="177" t="s">
        <v>44</v>
      </c>
      <c r="O98" s="61"/>
      <c r="P98" s="178">
        <f t="shared" si="1"/>
        <v>0</v>
      </c>
      <c r="Q98" s="178">
        <v>0</v>
      </c>
      <c r="R98" s="178">
        <f t="shared" si="2"/>
        <v>0</v>
      </c>
      <c r="S98" s="178">
        <v>0</v>
      </c>
      <c r="T98" s="179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80" t="s">
        <v>121</v>
      </c>
      <c r="AT98" s="180" t="s">
        <v>116</v>
      </c>
      <c r="AU98" s="180" t="s">
        <v>78</v>
      </c>
      <c r="AY98" s="14" t="s">
        <v>113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4" t="s">
        <v>78</v>
      </c>
      <c r="BK98" s="181">
        <f t="shared" si="9"/>
        <v>0</v>
      </c>
      <c r="BL98" s="14" t="s">
        <v>122</v>
      </c>
      <c r="BM98" s="180" t="s">
        <v>164</v>
      </c>
    </row>
    <row r="99" spans="1:65" s="2" customFormat="1" ht="24.2" customHeight="1">
      <c r="A99" s="31"/>
      <c r="B99" s="32"/>
      <c r="C99" s="168" t="s">
        <v>73</v>
      </c>
      <c r="D99" s="168" t="s">
        <v>116</v>
      </c>
      <c r="E99" s="169" t="s">
        <v>165</v>
      </c>
      <c r="F99" s="170" t="s">
        <v>166</v>
      </c>
      <c r="G99" s="171" t="s">
        <v>119</v>
      </c>
      <c r="H99" s="172">
        <v>3</v>
      </c>
      <c r="I99" s="173"/>
      <c r="J99" s="174">
        <f t="shared" si="0"/>
        <v>0</v>
      </c>
      <c r="K99" s="170" t="s">
        <v>120</v>
      </c>
      <c r="L99" s="175"/>
      <c r="M99" s="176" t="s">
        <v>19</v>
      </c>
      <c r="N99" s="177" t="s">
        <v>44</v>
      </c>
      <c r="O99" s="61"/>
      <c r="P99" s="178">
        <f t="shared" si="1"/>
        <v>0</v>
      </c>
      <c r="Q99" s="178">
        <v>0</v>
      </c>
      <c r="R99" s="178">
        <f t="shared" si="2"/>
        <v>0</v>
      </c>
      <c r="S99" s="178">
        <v>0</v>
      </c>
      <c r="T99" s="179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80" t="s">
        <v>121</v>
      </c>
      <c r="AT99" s="180" t="s">
        <v>116</v>
      </c>
      <c r="AU99" s="180" t="s">
        <v>78</v>
      </c>
      <c r="AY99" s="14" t="s">
        <v>113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4" t="s">
        <v>78</v>
      </c>
      <c r="BK99" s="181">
        <f t="shared" si="9"/>
        <v>0</v>
      </c>
      <c r="BL99" s="14" t="s">
        <v>122</v>
      </c>
      <c r="BM99" s="180" t="s">
        <v>167</v>
      </c>
    </row>
    <row r="100" spans="1:65" s="2" customFormat="1" ht="24.2" customHeight="1">
      <c r="A100" s="31"/>
      <c r="B100" s="32"/>
      <c r="C100" s="168" t="s">
        <v>73</v>
      </c>
      <c r="D100" s="168" t="s">
        <v>116</v>
      </c>
      <c r="E100" s="169" t="s">
        <v>168</v>
      </c>
      <c r="F100" s="170" t="s">
        <v>169</v>
      </c>
      <c r="G100" s="171" t="s">
        <v>119</v>
      </c>
      <c r="H100" s="172">
        <v>5</v>
      </c>
      <c r="I100" s="173"/>
      <c r="J100" s="174">
        <f t="shared" si="0"/>
        <v>0</v>
      </c>
      <c r="K100" s="170" t="s">
        <v>120</v>
      </c>
      <c r="L100" s="175"/>
      <c r="M100" s="176" t="s">
        <v>19</v>
      </c>
      <c r="N100" s="177" t="s">
        <v>44</v>
      </c>
      <c r="O100" s="61"/>
      <c r="P100" s="178">
        <f t="shared" si="1"/>
        <v>0</v>
      </c>
      <c r="Q100" s="178">
        <v>0</v>
      </c>
      <c r="R100" s="178">
        <f t="shared" si="2"/>
        <v>0</v>
      </c>
      <c r="S100" s="178">
        <v>0</v>
      </c>
      <c r="T100" s="179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80" t="s">
        <v>121</v>
      </c>
      <c r="AT100" s="180" t="s">
        <v>116</v>
      </c>
      <c r="AU100" s="180" t="s">
        <v>78</v>
      </c>
      <c r="AY100" s="14" t="s">
        <v>113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4" t="s">
        <v>78</v>
      </c>
      <c r="BK100" s="181">
        <f t="shared" si="9"/>
        <v>0</v>
      </c>
      <c r="BL100" s="14" t="s">
        <v>122</v>
      </c>
      <c r="BM100" s="180" t="s">
        <v>170</v>
      </c>
    </row>
    <row r="101" spans="1:65" s="2" customFormat="1" ht="24.2" customHeight="1">
      <c r="A101" s="31"/>
      <c r="B101" s="32"/>
      <c r="C101" s="168" t="s">
        <v>73</v>
      </c>
      <c r="D101" s="168" t="s">
        <v>116</v>
      </c>
      <c r="E101" s="169" t="s">
        <v>171</v>
      </c>
      <c r="F101" s="170" t="s">
        <v>172</v>
      </c>
      <c r="G101" s="171" t="s">
        <v>119</v>
      </c>
      <c r="H101" s="172">
        <v>4</v>
      </c>
      <c r="I101" s="173"/>
      <c r="J101" s="174">
        <f t="shared" si="0"/>
        <v>0</v>
      </c>
      <c r="K101" s="170" t="s">
        <v>120</v>
      </c>
      <c r="L101" s="175"/>
      <c r="M101" s="176" t="s">
        <v>19</v>
      </c>
      <c r="N101" s="177" t="s">
        <v>44</v>
      </c>
      <c r="O101" s="61"/>
      <c r="P101" s="178">
        <f t="shared" si="1"/>
        <v>0</v>
      </c>
      <c r="Q101" s="178">
        <v>0</v>
      </c>
      <c r="R101" s="178">
        <f t="shared" si="2"/>
        <v>0</v>
      </c>
      <c r="S101" s="178">
        <v>0</v>
      </c>
      <c r="T101" s="179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80" t="s">
        <v>121</v>
      </c>
      <c r="AT101" s="180" t="s">
        <v>116</v>
      </c>
      <c r="AU101" s="180" t="s">
        <v>78</v>
      </c>
      <c r="AY101" s="14" t="s">
        <v>113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4" t="s">
        <v>78</v>
      </c>
      <c r="BK101" s="181">
        <f t="shared" si="9"/>
        <v>0</v>
      </c>
      <c r="BL101" s="14" t="s">
        <v>122</v>
      </c>
      <c r="BM101" s="180" t="s">
        <v>173</v>
      </c>
    </row>
    <row r="102" spans="1:65" s="2" customFormat="1" ht="24.2" customHeight="1">
      <c r="A102" s="31"/>
      <c r="B102" s="32"/>
      <c r="C102" s="168" t="s">
        <v>73</v>
      </c>
      <c r="D102" s="168" t="s">
        <v>116</v>
      </c>
      <c r="E102" s="169" t="s">
        <v>174</v>
      </c>
      <c r="F102" s="170" t="s">
        <v>175</v>
      </c>
      <c r="G102" s="171" t="s">
        <v>119</v>
      </c>
      <c r="H102" s="172">
        <v>3</v>
      </c>
      <c r="I102" s="173"/>
      <c r="J102" s="174">
        <f t="shared" si="0"/>
        <v>0</v>
      </c>
      <c r="K102" s="170" t="s">
        <v>120</v>
      </c>
      <c r="L102" s="175"/>
      <c r="M102" s="176" t="s">
        <v>19</v>
      </c>
      <c r="N102" s="177" t="s">
        <v>44</v>
      </c>
      <c r="O102" s="61"/>
      <c r="P102" s="178">
        <f t="shared" si="1"/>
        <v>0</v>
      </c>
      <c r="Q102" s="178">
        <v>0</v>
      </c>
      <c r="R102" s="178">
        <f t="shared" si="2"/>
        <v>0</v>
      </c>
      <c r="S102" s="178">
        <v>0</v>
      </c>
      <c r="T102" s="179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80" t="s">
        <v>121</v>
      </c>
      <c r="AT102" s="180" t="s">
        <v>116</v>
      </c>
      <c r="AU102" s="180" t="s">
        <v>78</v>
      </c>
      <c r="AY102" s="14" t="s">
        <v>113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4" t="s">
        <v>78</v>
      </c>
      <c r="BK102" s="181">
        <f t="shared" si="9"/>
        <v>0</v>
      </c>
      <c r="BL102" s="14" t="s">
        <v>122</v>
      </c>
      <c r="BM102" s="180" t="s">
        <v>176</v>
      </c>
    </row>
    <row r="103" spans="1:65" s="2" customFormat="1" ht="24.2" customHeight="1">
      <c r="A103" s="31"/>
      <c r="B103" s="32"/>
      <c r="C103" s="168" t="s">
        <v>73</v>
      </c>
      <c r="D103" s="168" t="s">
        <v>116</v>
      </c>
      <c r="E103" s="169" t="s">
        <v>177</v>
      </c>
      <c r="F103" s="170" t="s">
        <v>178</v>
      </c>
      <c r="G103" s="171" t="s">
        <v>119</v>
      </c>
      <c r="H103" s="172">
        <v>5</v>
      </c>
      <c r="I103" s="173"/>
      <c r="J103" s="174">
        <f t="shared" si="0"/>
        <v>0</v>
      </c>
      <c r="K103" s="170" t="s">
        <v>120</v>
      </c>
      <c r="L103" s="175"/>
      <c r="M103" s="176" t="s">
        <v>19</v>
      </c>
      <c r="N103" s="177" t="s">
        <v>44</v>
      </c>
      <c r="O103" s="61"/>
      <c r="P103" s="178">
        <f t="shared" si="1"/>
        <v>0</v>
      </c>
      <c r="Q103" s="178">
        <v>0</v>
      </c>
      <c r="R103" s="178">
        <f t="shared" si="2"/>
        <v>0</v>
      </c>
      <c r="S103" s="178">
        <v>0</v>
      </c>
      <c r="T103" s="179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80" t="s">
        <v>121</v>
      </c>
      <c r="AT103" s="180" t="s">
        <v>116</v>
      </c>
      <c r="AU103" s="180" t="s">
        <v>78</v>
      </c>
      <c r="AY103" s="14" t="s">
        <v>113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4" t="s">
        <v>78</v>
      </c>
      <c r="BK103" s="181">
        <f t="shared" si="9"/>
        <v>0</v>
      </c>
      <c r="BL103" s="14" t="s">
        <v>122</v>
      </c>
      <c r="BM103" s="180" t="s">
        <v>179</v>
      </c>
    </row>
    <row r="104" spans="1:65" s="2" customFormat="1" ht="24.2" customHeight="1">
      <c r="A104" s="31"/>
      <c r="B104" s="32"/>
      <c r="C104" s="168" t="s">
        <v>73</v>
      </c>
      <c r="D104" s="168" t="s">
        <v>116</v>
      </c>
      <c r="E104" s="169" t="s">
        <v>180</v>
      </c>
      <c r="F104" s="170" t="s">
        <v>181</v>
      </c>
      <c r="G104" s="171" t="s">
        <v>119</v>
      </c>
      <c r="H104" s="172">
        <v>2</v>
      </c>
      <c r="I104" s="173"/>
      <c r="J104" s="174">
        <f t="shared" si="0"/>
        <v>0</v>
      </c>
      <c r="K104" s="170" t="s">
        <v>120</v>
      </c>
      <c r="L104" s="175"/>
      <c r="M104" s="176" t="s">
        <v>19</v>
      </c>
      <c r="N104" s="177" t="s">
        <v>44</v>
      </c>
      <c r="O104" s="61"/>
      <c r="P104" s="178">
        <f t="shared" si="1"/>
        <v>0</v>
      </c>
      <c r="Q104" s="178">
        <v>0</v>
      </c>
      <c r="R104" s="178">
        <f t="shared" si="2"/>
        <v>0</v>
      </c>
      <c r="S104" s="178">
        <v>0</v>
      </c>
      <c r="T104" s="179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80" t="s">
        <v>121</v>
      </c>
      <c r="AT104" s="180" t="s">
        <v>116</v>
      </c>
      <c r="AU104" s="180" t="s">
        <v>78</v>
      </c>
      <c r="AY104" s="14" t="s">
        <v>113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4" t="s">
        <v>78</v>
      </c>
      <c r="BK104" s="181">
        <f t="shared" si="9"/>
        <v>0</v>
      </c>
      <c r="BL104" s="14" t="s">
        <v>122</v>
      </c>
      <c r="BM104" s="180" t="s">
        <v>182</v>
      </c>
    </row>
    <row r="105" spans="1:65" s="2" customFormat="1" ht="24.2" customHeight="1">
      <c r="A105" s="31"/>
      <c r="B105" s="32"/>
      <c r="C105" s="168" t="s">
        <v>73</v>
      </c>
      <c r="D105" s="168" t="s">
        <v>116</v>
      </c>
      <c r="E105" s="169" t="s">
        <v>183</v>
      </c>
      <c r="F105" s="170" t="s">
        <v>184</v>
      </c>
      <c r="G105" s="171" t="s">
        <v>119</v>
      </c>
      <c r="H105" s="172">
        <v>24</v>
      </c>
      <c r="I105" s="173"/>
      <c r="J105" s="174">
        <f t="shared" si="0"/>
        <v>0</v>
      </c>
      <c r="K105" s="170" t="s">
        <v>120</v>
      </c>
      <c r="L105" s="175"/>
      <c r="M105" s="176" t="s">
        <v>19</v>
      </c>
      <c r="N105" s="177" t="s">
        <v>44</v>
      </c>
      <c r="O105" s="61"/>
      <c r="P105" s="178">
        <f t="shared" si="1"/>
        <v>0</v>
      </c>
      <c r="Q105" s="178">
        <v>0</v>
      </c>
      <c r="R105" s="178">
        <f t="shared" si="2"/>
        <v>0</v>
      </c>
      <c r="S105" s="178">
        <v>0</v>
      </c>
      <c r="T105" s="179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80" t="s">
        <v>121</v>
      </c>
      <c r="AT105" s="180" t="s">
        <v>116</v>
      </c>
      <c r="AU105" s="180" t="s">
        <v>78</v>
      </c>
      <c r="AY105" s="14" t="s">
        <v>113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4" t="s">
        <v>78</v>
      </c>
      <c r="BK105" s="181">
        <f t="shared" si="9"/>
        <v>0</v>
      </c>
      <c r="BL105" s="14" t="s">
        <v>122</v>
      </c>
      <c r="BM105" s="180" t="s">
        <v>185</v>
      </c>
    </row>
    <row r="106" spans="1:65" s="2" customFormat="1" ht="24.2" customHeight="1">
      <c r="A106" s="31"/>
      <c r="B106" s="32"/>
      <c r="C106" s="168" t="s">
        <v>73</v>
      </c>
      <c r="D106" s="168" t="s">
        <v>116</v>
      </c>
      <c r="E106" s="169" t="s">
        <v>186</v>
      </c>
      <c r="F106" s="170" t="s">
        <v>187</v>
      </c>
      <c r="G106" s="171" t="s">
        <v>119</v>
      </c>
      <c r="H106" s="172">
        <v>22</v>
      </c>
      <c r="I106" s="173"/>
      <c r="J106" s="174">
        <f t="shared" si="0"/>
        <v>0</v>
      </c>
      <c r="K106" s="170" t="s">
        <v>120</v>
      </c>
      <c r="L106" s="175"/>
      <c r="M106" s="176" t="s">
        <v>19</v>
      </c>
      <c r="N106" s="177" t="s">
        <v>44</v>
      </c>
      <c r="O106" s="61"/>
      <c r="P106" s="178">
        <f t="shared" si="1"/>
        <v>0</v>
      </c>
      <c r="Q106" s="178">
        <v>0</v>
      </c>
      <c r="R106" s="178">
        <f t="shared" si="2"/>
        <v>0</v>
      </c>
      <c r="S106" s="178">
        <v>0</v>
      </c>
      <c r="T106" s="179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80" t="s">
        <v>121</v>
      </c>
      <c r="AT106" s="180" t="s">
        <v>116</v>
      </c>
      <c r="AU106" s="180" t="s">
        <v>78</v>
      </c>
      <c r="AY106" s="14" t="s">
        <v>113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4" t="s">
        <v>78</v>
      </c>
      <c r="BK106" s="181">
        <f t="shared" si="9"/>
        <v>0</v>
      </c>
      <c r="BL106" s="14" t="s">
        <v>122</v>
      </c>
      <c r="BM106" s="180" t="s">
        <v>188</v>
      </c>
    </row>
    <row r="107" spans="1:65" s="2" customFormat="1" ht="24.2" customHeight="1">
      <c r="A107" s="31"/>
      <c r="B107" s="32"/>
      <c r="C107" s="168" t="s">
        <v>73</v>
      </c>
      <c r="D107" s="168" t="s">
        <v>116</v>
      </c>
      <c r="E107" s="169" t="s">
        <v>189</v>
      </c>
      <c r="F107" s="170" t="s">
        <v>190</v>
      </c>
      <c r="G107" s="171" t="s">
        <v>119</v>
      </c>
      <c r="H107" s="172">
        <v>8</v>
      </c>
      <c r="I107" s="173"/>
      <c r="J107" s="174">
        <f t="shared" si="0"/>
        <v>0</v>
      </c>
      <c r="K107" s="170" t="s">
        <v>120</v>
      </c>
      <c r="L107" s="175"/>
      <c r="M107" s="176" t="s">
        <v>19</v>
      </c>
      <c r="N107" s="177" t="s">
        <v>44</v>
      </c>
      <c r="O107" s="61"/>
      <c r="P107" s="178">
        <f t="shared" si="1"/>
        <v>0</v>
      </c>
      <c r="Q107" s="178">
        <v>0</v>
      </c>
      <c r="R107" s="178">
        <f t="shared" si="2"/>
        <v>0</v>
      </c>
      <c r="S107" s="178">
        <v>0</v>
      </c>
      <c r="T107" s="179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80" t="s">
        <v>121</v>
      </c>
      <c r="AT107" s="180" t="s">
        <v>116</v>
      </c>
      <c r="AU107" s="180" t="s">
        <v>78</v>
      </c>
      <c r="AY107" s="14" t="s">
        <v>113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4" t="s">
        <v>78</v>
      </c>
      <c r="BK107" s="181">
        <f t="shared" si="9"/>
        <v>0</v>
      </c>
      <c r="BL107" s="14" t="s">
        <v>122</v>
      </c>
      <c r="BM107" s="180" t="s">
        <v>191</v>
      </c>
    </row>
    <row r="108" spans="1:65" s="2" customFormat="1" ht="24.2" customHeight="1">
      <c r="A108" s="31"/>
      <c r="B108" s="32"/>
      <c r="C108" s="168" t="s">
        <v>73</v>
      </c>
      <c r="D108" s="168" t="s">
        <v>116</v>
      </c>
      <c r="E108" s="169" t="s">
        <v>192</v>
      </c>
      <c r="F108" s="170" t="s">
        <v>193</v>
      </c>
      <c r="G108" s="171" t="s">
        <v>119</v>
      </c>
      <c r="H108" s="172">
        <v>198</v>
      </c>
      <c r="I108" s="173"/>
      <c r="J108" s="174">
        <f t="shared" si="0"/>
        <v>0</v>
      </c>
      <c r="K108" s="170" t="s">
        <v>120</v>
      </c>
      <c r="L108" s="175"/>
      <c r="M108" s="176" t="s">
        <v>19</v>
      </c>
      <c r="N108" s="177" t="s">
        <v>44</v>
      </c>
      <c r="O108" s="61"/>
      <c r="P108" s="178">
        <f t="shared" si="1"/>
        <v>0</v>
      </c>
      <c r="Q108" s="178">
        <v>0</v>
      </c>
      <c r="R108" s="178">
        <f t="shared" si="2"/>
        <v>0</v>
      </c>
      <c r="S108" s="178">
        <v>0</v>
      </c>
      <c r="T108" s="179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80" t="s">
        <v>121</v>
      </c>
      <c r="AT108" s="180" t="s">
        <v>116</v>
      </c>
      <c r="AU108" s="180" t="s">
        <v>78</v>
      </c>
      <c r="AY108" s="14" t="s">
        <v>113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4" t="s">
        <v>78</v>
      </c>
      <c r="BK108" s="181">
        <f t="shared" si="9"/>
        <v>0</v>
      </c>
      <c r="BL108" s="14" t="s">
        <v>122</v>
      </c>
      <c r="BM108" s="180" t="s">
        <v>194</v>
      </c>
    </row>
    <row r="109" spans="1:65" s="2" customFormat="1" ht="24.2" customHeight="1">
      <c r="A109" s="31"/>
      <c r="B109" s="32"/>
      <c r="C109" s="168" t="s">
        <v>73</v>
      </c>
      <c r="D109" s="168" t="s">
        <v>116</v>
      </c>
      <c r="E109" s="169" t="s">
        <v>195</v>
      </c>
      <c r="F109" s="170" t="s">
        <v>196</v>
      </c>
      <c r="G109" s="171" t="s">
        <v>119</v>
      </c>
      <c r="H109" s="172">
        <v>22</v>
      </c>
      <c r="I109" s="173"/>
      <c r="J109" s="174">
        <f t="shared" si="0"/>
        <v>0</v>
      </c>
      <c r="K109" s="170" t="s">
        <v>120</v>
      </c>
      <c r="L109" s="175"/>
      <c r="M109" s="176" t="s">
        <v>19</v>
      </c>
      <c r="N109" s="177" t="s">
        <v>44</v>
      </c>
      <c r="O109" s="61"/>
      <c r="P109" s="178">
        <f t="shared" si="1"/>
        <v>0</v>
      </c>
      <c r="Q109" s="178">
        <v>0</v>
      </c>
      <c r="R109" s="178">
        <f t="shared" si="2"/>
        <v>0</v>
      </c>
      <c r="S109" s="178">
        <v>0</v>
      </c>
      <c r="T109" s="179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80" t="s">
        <v>121</v>
      </c>
      <c r="AT109" s="180" t="s">
        <v>116</v>
      </c>
      <c r="AU109" s="180" t="s">
        <v>78</v>
      </c>
      <c r="AY109" s="14" t="s">
        <v>113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4" t="s">
        <v>78</v>
      </c>
      <c r="BK109" s="181">
        <f t="shared" si="9"/>
        <v>0</v>
      </c>
      <c r="BL109" s="14" t="s">
        <v>122</v>
      </c>
      <c r="BM109" s="180" t="s">
        <v>197</v>
      </c>
    </row>
    <row r="110" spans="1:65" s="2" customFormat="1" ht="24.2" customHeight="1">
      <c r="A110" s="31"/>
      <c r="B110" s="32"/>
      <c r="C110" s="168" t="s">
        <v>73</v>
      </c>
      <c r="D110" s="168" t="s">
        <v>116</v>
      </c>
      <c r="E110" s="169" t="s">
        <v>198</v>
      </c>
      <c r="F110" s="170" t="s">
        <v>199</v>
      </c>
      <c r="G110" s="171" t="s">
        <v>119</v>
      </c>
      <c r="H110" s="172">
        <v>4</v>
      </c>
      <c r="I110" s="173"/>
      <c r="J110" s="174">
        <f t="shared" si="0"/>
        <v>0</v>
      </c>
      <c r="K110" s="170" t="s">
        <v>120</v>
      </c>
      <c r="L110" s="175"/>
      <c r="M110" s="176" t="s">
        <v>19</v>
      </c>
      <c r="N110" s="177" t="s">
        <v>44</v>
      </c>
      <c r="O110" s="61"/>
      <c r="P110" s="178">
        <f t="shared" si="1"/>
        <v>0</v>
      </c>
      <c r="Q110" s="178">
        <v>0</v>
      </c>
      <c r="R110" s="178">
        <f t="shared" si="2"/>
        <v>0</v>
      </c>
      <c r="S110" s="178">
        <v>0</v>
      </c>
      <c r="T110" s="179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80" t="s">
        <v>121</v>
      </c>
      <c r="AT110" s="180" t="s">
        <v>116</v>
      </c>
      <c r="AU110" s="180" t="s">
        <v>78</v>
      </c>
      <c r="AY110" s="14" t="s">
        <v>113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4" t="s">
        <v>78</v>
      </c>
      <c r="BK110" s="181">
        <f t="shared" si="9"/>
        <v>0</v>
      </c>
      <c r="BL110" s="14" t="s">
        <v>122</v>
      </c>
      <c r="BM110" s="180" t="s">
        <v>200</v>
      </c>
    </row>
    <row r="111" spans="1:65" s="2" customFormat="1" ht="24.2" customHeight="1">
      <c r="A111" s="31"/>
      <c r="B111" s="32"/>
      <c r="C111" s="168" t="s">
        <v>73</v>
      </c>
      <c r="D111" s="168" t="s">
        <v>116</v>
      </c>
      <c r="E111" s="169" t="s">
        <v>201</v>
      </c>
      <c r="F111" s="170" t="s">
        <v>202</v>
      </c>
      <c r="G111" s="171" t="s">
        <v>119</v>
      </c>
      <c r="H111" s="172">
        <v>2</v>
      </c>
      <c r="I111" s="173"/>
      <c r="J111" s="174">
        <f t="shared" si="0"/>
        <v>0</v>
      </c>
      <c r="K111" s="170" t="s">
        <v>120</v>
      </c>
      <c r="L111" s="175"/>
      <c r="M111" s="176" t="s">
        <v>19</v>
      </c>
      <c r="N111" s="177" t="s">
        <v>44</v>
      </c>
      <c r="O111" s="61"/>
      <c r="P111" s="178">
        <f t="shared" si="1"/>
        <v>0</v>
      </c>
      <c r="Q111" s="178">
        <v>0</v>
      </c>
      <c r="R111" s="178">
        <f t="shared" si="2"/>
        <v>0</v>
      </c>
      <c r="S111" s="178">
        <v>0</v>
      </c>
      <c r="T111" s="179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80" t="s">
        <v>121</v>
      </c>
      <c r="AT111" s="180" t="s">
        <v>116</v>
      </c>
      <c r="AU111" s="180" t="s">
        <v>78</v>
      </c>
      <c r="AY111" s="14" t="s">
        <v>113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4" t="s">
        <v>78</v>
      </c>
      <c r="BK111" s="181">
        <f t="shared" si="9"/>
        <v>0</v>
      </c>
      <c r="BL111" s="14" t="s">
        <v>122</v>
      </c>
      <c r="BM111" s="180" t="s">
        <v>203</v>
      </c>
    </row>
    <row r="112" spans="1:65" s="2" customFormat="1" ht="24.2" customHeight="1">
      <c r="A112" s="31"/>
      <c r="B112" s="32"/>
      <c r="C112" s="168" t="s">
        <v>73</v>
      </c>
      <c r="D112" s="168" t="s">
        <v>116</v>
      </c>
      <c r="E112" s="169" t="s">
        <v>204</v>
      </c>
      <c r="F112" s="170" t="s">
        <v>205</v>
      </c>
      <c r="G112" s="171" t="s">
        <v>119</v>
      </c>
      <c r="H112" s="172">
        <v>2</v>
      </c>
      <c r="I112" s="173"/>
      <c r="J112" s="174">
        <f t="shared" si="0"/>
        <v>0</v>
      </c>
      <c r="K112" s="170" t="s">
        <v>120</v>
      </c>
      <c r="L112" s="175"/>
      <c r="M112" s="176" t="s">
        <v>19</v>
      </c>
      <c r="N112" s="177" t="s">
        <v>44</v>
      </c>
      <c r="O112" s="61"/>
      <c r="P112" s="178">
        <f t="shared" si="1"/>
        <v>0</v>
      </c>
      <c r="Q112" s="178">
        <v>0</v>
      </c>
      <c r="R112" s="178">
        <f t="shared" si="2"/>
        <v>0</v>
      </c>
      <c r="S112" s="178">
        <v>0</v>
      </c>
      <c r="T112" s="179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80" t="s">
        <v>121</v>
      </c>
      <c r="AT112" s="180" t="s">
        <v>116</v>
      </c>
      <c r="AU112" s="180" t="s">
        <v>78</v>
      </c>
      <c r="AY112" s="14" t="s">
        <v>113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4" t="s">
        <v>78</v>
      </c>
      <c r="BK112" s="181">
        <f t="shared" si="9"/>
        <v>0</v>
      </c>
      <c r="BL112" s="14" t="s">
        <v>122</v>
      </c>
      <c r="BM112" s="180" t="s">
        <v>206</v>
      </c>
    </row>
    <row r="113" spans="1:65" s="2" customFormat="1" ht="24.2" customHeight="1">
      <c r="A113" s="31"/>
      <c r="B113" s="32"/>
      <c r="C113" s="168" t="s">
        <v>73</v>
      </c>
      <c r="D113" s="168" t="s">
        <v>116</v>
      </c>
      <c r="E113" s="169" t="s">
        <v>207</v>
      </c>
      <c r="F113" s="170" t="s">
        <v>208</v>
      </c>
      <c r="G113" s="171" t="s">
        <v>119</v>
      </c>
      <c r="H113" s="172">
        <v>2</v>
      </c>
      <c r="I113" s="173"/>
      <c r="J113" s="174">
        <f t="shared" si="0"/>
        <v>0</v>
      </c>
      <c r="K113" s="170" t="s">
        <v>120</v>
      </c>
      <c r="L113" s="175"/>
      <c r="M113" s="176" t="s">
        <v>19</v>
      </c>
      <c r="N113" s="177" t="s">
        <v>44</v>
      </c>
      <c r="O113" s="61"/>
      <c r="P113" s="178">
        <f t="shared" si="1"/>
        <v>0</v>
      </c>
      <c r="Q113" s="178">
        <v>0</v>
      </c>
      <c r="R113" s="178">
        <f t="shared" si="2"/>
        <v>0</v>
      </c>
      <c r="S113" s="178">
        <v>0</v>
      </c>
      <c r="T113" s="179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80" t="s">
        <v>121</v>
      </c>
      <c r="AT113" s="180" t="s">
        <v>116</v>
      </c>
      <c r="AU113" s="180" t="s">
        <v>78</v>
      </c>
      <c r="AY113" s="14" t="s">
        <v>113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4" t="s">
        <v>78</v>
      </c>
      <c r="BK113" s="181">
        <f t="shared" si="9"/>
        <v>0</v>
      </c>
      <c r="BL113" s="14" t="s">
        <v>122</v>
      </c>
      <c r="BM113" s="180" t="s">
        <v>209</v>
      </c>
    </row>
    <row r="114" spans="1:65" s="2" customFormat="1" ht="24.2" customHeight="1">
      <c r="A114" s="31"/>
      <c r="B114" s="32"/>
      <c r="C114" s="168" t="s">
        <v>73</v>
      </c>
      <c r="D114" s="168" t="s">
        <v>116</v>
      </c>
      <c r="E114" s="169" t="s">
        <v>210</v>
      </c>
      <c r="F114" s="170" t="s">
        <v>211</v>
      </c>
      <c r="G114" s="171" t="s">
        <v>119</v>
      </c>
      <c r="H114" s="172">
        <v>2</v>
      </c>
      <c r="I114" s="173"/>
      <c r="J114" s="174">
        <f t="shared" si="0"/>
        <v>0</v>
      </c>
      <c r="K114" s="170" t="s">
        <v>120</v>
      </c>
      <c r="L114" s="175"/>
      <c r="M114" s="176" t="s">
        <v>19</v>
      </c>
      <c r="N114" s="177" t="s">
        <v>44</v>
      </c>
      <c r="O114" s="61"/>
      <c r="P114" s="178">
        <f t="shared" si="1"/>
        <v>0</v>
      </c>
      <c r="Q114" s="178">
        <v>0</v>
      </c>
      <c r="R114" s="178">
        <f t="shared" si="2"/>
        <v>0</v>
      </c>
      <c r="S114" s="178">
        <v>0</v>
      </c>
      <c r="T114" s="179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80" t="s">
        <v>121</v>
      </c>
      <c r="AT114" s="180" t="s">
        <v>116</v>
      </c>
      <c r="AU114" s="180" t="s">
        <v>78</v>
      </c>
      <c r="AY114" s="14" t="s">
        <v>113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14" t="s">
        <v>78</v>
      </c>
      <c r="BK114" s="181">
        <f t="shared" si="9"/>
        <v>0</v>
      </c>
      <c r="BL114" s="14" t="s">
        <v>122</v>
      </c>
      <c r="BM114" s="180" t="s">
        <v>212</v>
      </c>
    </row>
    <row r="115" spans="1:65" s="2" customFormat="1" ht="24.2" customHeight="1">
      <c r="A115" s="31"/>
      <c r="B115" s="32"/>
      <c r="C115" s="168" t="s">
        <v>73</v>
      </c>
      <c r="D115" s="168" t="s">
        <v>116</v>
      </c>
      <c r="E115" s="169" t="s">
        <v>213</v>
      </c>
      <c r="F115" s="170" t="s">
        <v>214</v>
      </c>
      <c r="G115" s="171" t="s">
        <v>119</v>
      </c>
      <c r="H115" s="172">
        <v>24</v>
      </c>
      <c r="I115" s="173"/>
      <c r="J115" s="174">
        <f t="shared" si="0"/>
        <v>0</v>
      </c>
      <c r="K115" s="170" t="s">
        <v>120</v>
      </c>
      <c r="L115" s="175"/>
      <c r="M115" s="176" t="s">
        <v>19</v>
      </c>
      <c r="N115" s="177" t="s">
        <v>44</v>
      </c>
      <c r="O115" s="61"/>
      <c r="P115" s="178">
        <f t="shared" si="1"/>
        <v>0</v>
      </c>
      <c r="Q115" s="178">
        <v>0</v>
      </c>
      <c r="R115" s="178">
        <f t="shared" si="2"/>
        <v>0</v>
      </c>
      <c r="S115" s="178">
        <v>0</v>
      </c>
      <c r="T115" s="179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80" t="s">
        <v>121</v>
      </c>
      <c r="AT115" s="180" t="s">
        <v>116</v>
      </c>
      <c r="AU115" s="180" t="s">
        <v>78</v>
      </c>
      <c r="AY115" s="14" t="s">
        <v>113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4" t="s">
        <v>78</v>
      </c>
      <c r="BK115" s="181">
        <f t="shared" si="9"/>
        <v>0</v>
      </c>
      <c r="BL115" s="14" t="s">
        <v>122</v>
      </c>
      <c r="BM115" s="180" t="s">
        <v>215</v>
      </c>
    </row>
    <row r="116" spans="1:65" s="2" customFormat="1" ht="24.2" customHeight="1">
      <c r="A116" s="31"/>
      <c r="B116" s="32"/>
      <c r="C116" s="168" t="s">
        <v>73</v>
      </c>
      <c r="D116" s="168" t="s">
        <v>116</v>
      </c>
      <c r="E116" s="169" t="s">
        <v>216</v>
      </c>
      <c r="F116" s="170" t="s">
        <v>217</v>
      </c>
      <c r="G116" s="171" t="s">
        <v>160</v>
      </c>
      <c r="H116" s="172">
        <v>1200</v>
      </c>
      <c r="I116" s="173"/>
      <c r="J116" s="174">
        <f t="shared" si="0"/>
        <v>0</v>
      </c>
      <c r="K116" s="170" t="s">
        <v>120</v>
      </c>
      <c r="L116" s="175"/>
      <c r="M116" s="176" t="s">
        <v>19</v>
      </c>
      <c r="N116" s="177" t="s">
        <v>44</v>
      </c>
      <c r="O116" s="61"/>
      <c r="P116" s="178">
        <f t="shared" si="1"/>
        <v>0</v>
      </c>
      <c r="Q116" s="178">
        <v>0</v>
      </c>
      <c r="R116" s="178">
        <f t="shared" si="2"/>
        <v>0</v>
      </c>
      <c r="S116" s="178">
        <v>0</v>
      </c>
      <c r="T116" s="179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80" t="s">
        <v>121</v>
      </c>
      <c r="AT116" s="180" t="s">
        <v>116</v>
      </c>
      <c r="AU116" s="180" t="s">
        <v>78</v>
      </c>
      <c r="AY116" s="14" t="s">
        <v>113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4" t="s">
        <v>78</v>
      </c>
      <c r="BK116" s="181">
        <f t="shared" si="9"/>
        <v>0</v>
      </c>
      <c r="BL116" s="14" t="s">
        <v>122</v>
      </c>
      <c r="BM116" s="180" t="s">
        <v>218</v>
      </c>
    </row>
    <row r="117" spans="1:65" s="2" customFormat="1" ht="24.2" customHeight="1">
      <c r="A117" s="31"/>
      <c r="B117" s="32"/>
      <c r="C117" s="168" t="s">
        <v>73</v>
      </c>
      <c r="D117" s="168" t="s">
        <v>116</v>
      </c>
      <c r="E117" s="169" t="s">
        <v>219</v>
      </c>
      <c r="F117" s="170" t="s">
        <v>220</v>
      </c>
      <c r="G117" s="171" t="s">
        <v>119</v>
      </c>
      <c r="H117" s="172">
        <v>6</v>
      </c>
      <c r="I117" s="173"/>
      <c r="J117" s="174">
        <f t="shared" ref="J117:J148" si="10">ROUND(I117*H117,2)</f>
        <v>0</v>
      </c>
      <c r="K117" s="170" t="s">
        <v>120</v>
      </c>
      <c r="L117" s="175"/>
      <c r="M117" s="176" t="s">
        <v>19</v>
      </c>
      <c r="N117" s="177" t="s">
        <v>44</v>
      </c>
      <c r="O117" s="61"/>
      <c r="P117" s="178">
        <f t="shared" ref="P117:P148" si="11">O117*H117</f>
        <v>0</v>
      </c>
      <c r="Q117" s="178">
        <v>0</v>
      </c>
      <c r="R117" s="178">
        <f t="shared" ref="R117:R148" si="12">Q117*H117</f>
        <v>0</v>
      </c>
      <c r="S117" s="178">
        <v>0</v>
      </c>
      <c r="T117" s="179">
        <f t="shared" ref="T117:T148" si="13"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80" t="s">
        <v>121</v>
      </c>
      <c r="AT117" s="180" t="s">
        <v>116</v>
      </c>
      <c r="AU117" s="180" t="s">
        <v>78</v>
      </c>
      <c r="AY117" s="14" t="s">
        <v>113</v>
      </c>
      <c r="BE117" s="181">
        <f t="shared" ref="BE117:BE136" si="14">IF(N117="základní",J117,0)</f>
        <v>0</v>
      </c>
      <c r="BF117" s="181">
        <f t="shared" ref="BF117:BF136" si="15">IF(N117="snížená",J117,0)</f>
        <v>0</v>
      </c>
      <c r="BG117" s="181">
        <f t="shared" ref="BG117:BG136" si="16">IF(N117="zákl. přenesená",J117,0)</f>
        <v>0</v>
      </c>
      <c r="BH117" s="181">
        <f t="shared" ref="BH117:BH136" si="17">IF(N117="sníž. přenesená",J117,0)</f>
        <v>0</v>
      </c>
      <c r="BI117" s="181">
        <f t="shared" ref="BI117:BI136" si="18">IF(N117="nulová",J117,0)</f>
        <v>0</v>
      </c>
      <c r="BJ117" s="14" t="s">
        <v>78</v>
      </c>
      <c r="BK117" s="181">
        <f t="shared" ref="BK117:BK136" si="19">ROUND(I117*H117,2)</f>
        <v>0</v>
      </c>
      <c r="BL117" s="14" t="s">
        <v>122</v>
      </c>
      <c r="BM117" s="180" t="s">
        <v>221</v>
      </c>
    </row>
    <row r="118" spans="1:65" s="2" customFormat="1" ht="24.2" customHeight="1">
      <c r="A118" s="31"/>
      <c r="B118" s="32"/>
      <c r="C118" s="168" t="s">
        <v>73</v>
      </c>
      <c r="D118" s="168" t="s">
        <v>116</v>
      </c>
      <c r="E118" s="169" t="s">
        <v>222</v>
      </c>
      <c r="F118" s="170" t="s">
        <v>223</v>
      </c>
      <c r="G118" s="171" t="s">
        <v>160</v>
      </c>
      <c r="H118" s="172">
        <v>1280</v>
      </c>
      <c r="I118" s="173"/>
      <c r="J118" s="174">
        <f t="shared" si="10"/>
        <v>0</v>
      </c>
      <c r="K118" s="170" t="s">
        <v>120</v>
      </c>
      <c r="L118" s="175"/>
      <c r="M118" s="176" t="s">
        <v>19</v>
      </c>
      <c r="N118" s="177" t="s">
        <v>44</v>
      </c>
      <c r="O118" s="61"/>
      <c r="P118" s="178">
        <f t="shared" si="11"/>
        <v>0</v>
      </c>
      <c r="Q118" s="178">
        <v>0</v>
      </c>
      <c r="R118" s="178">
        <f t="shared" si="12"/>
        <v>0</v>
      </c>
      <c r="S118" s="178">
        <v>0</v>
      </c>
      <c r="T118" s="179">
        <f t="shared" si="1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0" t="s">
        <v>121</v>
      </c>
      <c r="AT118" s="180" t="s">
        <v>116</v>
      </c>
      <c r="AU118" s="180" t="s">
        <v>78</v>
      </c>
      <c r="AY118" s="14" t="s">
        <v>113</v>
      </c>
      <c r="BE118" s="181">
        <f t="shared" si="14"/>
        <v>0</v>
      </c>
      <c r="BF118" s="181">
        <f t="shared" si="15"/>
        <v>0</v>
      </c>
      <c r="BG118" s="181">
        <f t="shared" si="16"/>
        <v>0</v>
      </c>
      <c r="BH118" s="181">
        <f t="shared" si="17"/>
        <v>0</v>
      </c>
      <c r="BI118" s="181">
        <f t="shared" si="18"/>
        <v>0</v>
      </c>
      <c r="BJ118" s="14" t="s">
        <v>78</v>
      </c>
      <c r="BK118" s="181">
        <f t="shared" si="19"/>
        <v>0</v>
      </c>
      <c r="BL118" s="14" t="s">
        <v>122</v>
      </c>
      <c r="BM118" s="180" t="s">
        <v>224</v>
      </c>
    </row>
    <row r="119" spans="1:65" s="2" customFormat="1" ht="24.2" customHeight="1">
      <c r="A119" s="31"/>
      <c r="B119" s="32"/>
      <c r="C119" s="168" t="s">
        <v>73</v>
      </c>
      <c r="D119" s="168" t="s">
        <v>116</v>
      </c>
      <c r="E119" s="169" t="s">
        <v>225</v>
      </c>
      <c r="F119" s="170" t="s">
        <v>226</v>
      </c>
      <c r="G119" s="171" t="s">
        <v>160</v>
      </c>
      <c r="H119" s="172">
        <v>1200</v>
      </c>
      <c r="I119" s="173"/>
      <c r="J119" s="174">
        <f t="shared" si="10"/>
        <v>0</v>
      </c>
      <c r="K119" s="170" t="s">
        <v>120</v>
      </c>
      <c r="L119" s="175"/>
      <c r="M119" s="176" t="s">
        <v>19</v>
      </c>
      <c r="N119" s="177" t="s">
        <v>44</v>
      </c>
      <c r="O119" s="61"/>
      <c r="P119" s="178">
        <f t="shared" si="11"/>
        <v>0</v>
      </c>
      <c r="Q119" s="178">
        <v>0</v>
      </c>
      <c r="R119" s="178">
        <f t="shared" si="12"/>
        <v>0</v>
      </c>
      <c r="S119" s="178">
        <v>0</v>
      </c>
      <c r="T119" s="179">
        <f t="shared" si="1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0" t="s">
        <v>121</v>
      </c>
      <c r="AT119" s="180" t="s">
        <v>116</v>
      </c>
      <c r="AU119" s="180" t="s">
        <v>78</v>
      </c>
      <c r="AY119" s="14" t="s">
        <v>113</v>
      </c>
      <c r="BE119" s="181">
        <f t="shared" si="14"/>
        <v>0</v>
      </c>
      <c r="BF119" s="181">
        <f t="shared" si="15"/>
        <v>0</v>
      </c>
      <c r="BG119" s="181">
        <f t="shared" si="16"/>
        <v>0</v>
      </c>
      <c r="BH119" s="181">
        <f t="shared" si="17"/>
        <v>0</v>
      </c>
      <c r="BI119" s="181">
        <f t="shared" si="18"/>
        <v>0</v>
      </c>
      <c r="BJ119" s="14" t="s">
        <v>78</v>
      </c>
      <c r="BK119" s="181">
        <f t="shared" si="19"/>
        <v>0</v>
      </c>
      <c r="BL119" s="14" t="s">
        <v>122</v>
      </c>
      <c r="BM119" s="180" t="s">
        <v>227</v>
      </c>
    </row>
    <row r="120" spans="1:65" s="2" customFormat="1" ht="24.2" customHeight="1">
      <c r="A120" s="31"/>
      <c r="B120" s="32"/>
      <c r="C120" s="168" t="s">
        <v>73</v>
      </c>
      <c r="D120" s="168" t="s">
        <v>116</v>
      </c>
      <c r="E120" s="169" t="s">
        <v>228</v>
      </c>
      <c r="F120" s="170" t="s">
        <v>229</v>
      </c>
      <c r="G120" s="171" t="s">
        <v>119</v>
      </c>
      <c r="H120" s="172">
        <v>3</v>
      </c>
      <c r="I120" s="173"/>
      <c r="J120" s="174">
        <f t="shared" si="10"/>
        <v>0</v>
      </c>
      <c r="K120" s="170" t="s">
        <v>120</v>
      </c>
      <c r="L120" s="175"/>
      <c r="M120" s="176" t="s">
        <v>19</v>
      </c>
      <c r="N120" s="177" t="s">
        <v>44</v>
      </c>
      <c r="O120" s="61"/>
      <c r="P120" s="178">
        <f t="shared" si="11"/>
        <v>0</v>
      </c>
      <c r="Q120" s="178">
        <v>0</v>
      </c>
      <c r="R120" s="178">
        <f t="shared" si="12"/>
        <v>0</v>
      </c>
      <c r="S120" s="178">
        <v>0</v>
      </c>
      <c r="T120" s="179">
        <f t="shared" si="1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0" t="s">
        <v>121</v>
      </c>
      <c r="AT120" s="180" t="s">
        <v>116</v>
      </c>
      <c r="AU120" s="180" t="s">
        <v>78</v>
      </c>
      <c r="AY120" s="14" t="s">
        <v>113</v>
      </c>
      <c r="BE120" s="181">
        <f t="shared" si="14"/>
        <v>0</v>
      </c>
      <c r="BF120" s="181">
        <f t="shared" si="15"/>
        <v>0</v>
      </c>
      <c r="BG120" s="181">
        <f t="shared" si="16"/>
        <v>0</v>
      </c>
      <c r="BH120" s="181">
        <f t="shared" si="17"/>
        <v>0</v>
      </c>
      <c r="BI120" s="181">
        <f t="shared" si="18"/>
        <v>0</v>
      </c>
      <c r="BJ120" s="14" t="s">
        <v>78</v>
      </c>
      <c r="BK120" s="181">
        <f t="shared" si="19"/>
        <v>0</v>
      </c>
      <c r="BL120" s="14" t="s">
        <v>122</v>
      </c>
      <c r="BM120" s="180" t="s">
        <v>230</v>
      </c>
    </row>
    <row r="121" spans="1:65" s="2" customFormat="1" ht="24.2" customHeight="1">
      <c r="A121" s="31"/>
      <c r="B121" s="32"/>
      <c r="C121" s="168" t="s">
        <v>73</v>
      </c>
      <c r="D121" s="168" t="s">
        <v>116</v>
      </c>
      <c r="E121" s="169" t="s">
        <v>231</v>
      </c>
      <c r="F121" s="170" t="s">
        <v>232</v>
      </c>
      <c r="G121" s="171" t="s">
        <v>119</v>
      </c>
      <c r="H121" s="172">
        <v>3</v>
      </c>
      <c r="I121" s="173"/>
      <c r="J121" s="174">
        <f t="shared" si="10"/>
        <v>0</v>
      </c>
      <c r="K121" s="170" t="s">
        <v>120</v>
      </c>
      <c r="L121" s="175"/>
      <c r="M121" s="176" t="s">
        <v>19</v>
      </c>
      <c r="N121" s="177" t="s">
        <v>44</v>
      </c>
      <c r="O121" s="61"/>
      <c r="P121" s="178">
        <f t="shared" si="11"/>
        <v>0</v>
      </c>
      <c r="Q121" s="178">
        <v>0</v>
      </c>
      <c r="R121" s="178">
        <f t="shared" si="12"/>
        <v>0</v>
      </c>
      <c r="S121" s="178">
        <v>0</v>
      </c>
      <c r="T121" s="179">
        <f t="shared" si="1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0" t="s">
        <v>121</v>
      </c>
      <c r="AT121" s="180" t="s">
        <v>116</v>
      </c>
      <c r="AU121" s="180" t="s">
        <v>78</v>
      </c>
      <c r="AY121" s="14" t="s">
        <v>113</v>
      </c>
      <c r="BE121" s="181">
        <f t="shared" si="14"/>
        <v>0</v>
      </c>
      <c r="BF121" s="181">
        <f t="shared" si="15"/>
        <v>0</v>
      </c>
      <c r="BG121" s="181">
        <f t="shared" si="16"/>
        <v>0</v>
      </c>
      <c r="BH121" s="181">
        <f t="shared" si="17"/>
        <v>0</v>
      </c>
      <c r="BI121" s="181">
        <f t="shared" si="18"/>
        <v>0</v>
      </c>
      <c r="BJ121" s="14" t="s">
        <v>78</v>
      </c>
      <c r="BK121" s="181">
        <f t="shared" si="19"/>
        <v>0</v>
      </c>
      <c r="BL121" s="14" t="s">
        <v>122</v>
      </c>
      <c r="BM121" s="180" t="s">
        <v>233</v>
      </c>
    </row>
    <row r="122" spans="1:65" s="2" customFormat="1" ht="24.2" customHeight="1">
      <c r="A122" s="31"/>
      <c r="B122" s="32"/>
      <c r="C122" s="168" t="s">
        <v>73</v>
      </c>
      <c r="D122" s="168" t="s">
        <v>116</v>
      </c>
      <c r="E122" s="169" t="s">
        <v>234</v>
      </c>
      <c r="F122" s="170" t="s">
        <v>235</v>
      </c>
      <c r="G122" s="171" t="s">
        <v>119</v>
      </c>
      <c r="H122" s="172">
        <v>6</v>
      </c>
      <c r="I122" s="173"/>
      <c r="J122" s="174">
        <f t="shared" si="10"/>
        <v>0</v>
      </c>
      <c r="K122" s="170" t="s">
        <v>120</v>
      </c>
      <c r="L122" s="175"/>
      <c r="M122" s="176" t="s">
        <v>19</v>
      </c>
      <c r="N122" s="177" t="s">
        <v>44</v>
      </c>
      <c r="O122" s="61"/>
      <c r="P122" s="178">
        <f t="shared" si="11"/>
        <v>0</v>
      </c>
      <c r="Q122" s="178">
        <v>0</v>
      </c>
      <c r="R122" s="178">
        <f t="shared" si="12"/>
        <v>0</v>
      </c>
      <c r="S122" s="178">
        <v>0</v>
      </c>
      <c r="T122" s="179">
        <f t="shared" si="1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0" t="s">
        <v>121</v>
      </c>
      <c r="AT122" s="180" t="s">
        <v>116</v>
      </c>
      <c r="AU122" s="180" t="s">
        <v>78</v>
      </c>
      <c r="AY122" s="14" t="s">
        <v>113</v>
      </c>
      <c r="BE122" s="181">
        <f t="shared" si="14"/>
        <v>0</v>
      </c>
      <c r="BF122" s="181">
        <f t="shared" si="15"/>
        <v>0</v>
      </c>
      <c r="BG122" s="181">
        <f t="shared" si="16"/>
        <v>0</v>
      </c>
      <c r="BH122" s="181">
        <f t="shared" si="17"/>
        <v>0</v>
      </c>
      <c r="BI122" s="181">
        <f t="shared" si="18"/>
        <v>0</v>
      </c>
      <c r="BJ122" s="14" t="s">
        <v>78</v>
      </c>
      <c r="BK122" s="181">
        <f t="shared" si="19"/>
        <v>0</v>
      </c>
      <c r="BL122" s="14" t="s">
        <v>122</v>
      </c>
      <c r="BM122" s="180" t="s">
        <v>236</v>
      </c>
    </row>
    <row r="123" spans="1:65" s="2" customFormat="1" ht="24.2" customHeight="1">
      <c r="A123" s="31"/>
      <c r="B123" s="32"/>
      <c r="C123" s="168" t="s">
        <v>73</v>
      </c>
      <c r="D123" s="168" t="s">
        <v>116</v>
      </c>
      <c r="E123" s="169" t="s">
        <v>237</v>
      </c>
      <c r="F123" s="170" t="s">
        <v>238</v>
      </c>
      <c r="G123" s="171" t="s">
        <v>119</v>
      </c>
      <c r="H123" s="172">
        <v>4</v>
      </c>
      <c r="I123" s="173"/>
      <c r="J123" s="174">
        <f t="shared" si="10"/>
        <v>0</v>
      </c>
      <c r="K123" s="170" t="s">
        <v>120</v>
      </c>
      <c r="L123" s="175"/>
      <c r="M123" s="176" t="s">
        <v>19</v>
      </c>
      <c r="N123" s="177" t="s">
        <v>44</v>
      </c>
      <c r="O123" s="61"/>
      <c r="P123" s="178">
        <f t="shared" si="11"/>
        <v>0</v>
      </c>
      <c r="Q123" s="178">
        <v>0</v>
      </c>
      <c r="R123" s="178">
        <f t="shared" si="12"/>
        <v>0</v>
      </c>
      <c r="S123" s="178">
        <v>0</v>
      </c>
      <c r="T123" s="179">
        <f t="shared" si="1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0" t="s">
        <v>121</v>
      </c>
      <c r="AT123" s="180" t="s">
        <v>116</v>
      </c>
      <c r="AU123" s="180" t="s">
        <v>78</v>
      </c>
      <c r="AY123" s="14" t="s">
        <v>113</v>
      </c>
      <c r="BE123" s="181">
        <f t="shared" si="14"/>
        <v>0</v>
      </c>
      <c r="BF123" s="181">
        <f t="shared" si="15"/>
        <v>0</v>
      </c>
      <c r="BG123" s="181">
        <f t="shared" si="16"/>
        <v>0</v>
      </c>
      <c r="BH123" s="181">
        <f t="shared" si="17"/>
        <v>0</v>
      </c>
      <c r="BI123" s="181">
        <f t="shared" si="18"/>
        <v>0</v>
      </c>
      <c r="BJ123" s="14" t="s">
        <v>78</v>
      </c>
      <c r="BK123" s="181">
        <f t="shared" si="19"/>
        <v>0</v>
      </c>
      <c r="BL123" s="14" t="s">
        <v>122</v>
      </c>
      <c r="BM123" s="180" t="s">
        <v>239</v>
      </c>
    </row>
    <row r="124" spans="1:65" s="2" customFormat="1" ht="24.2" customHeight="1">
      <c r="A124" s="31"/>
      <c r="B124" s="32"/>
      <c r="C124" s="168" t="s">
        <v>73</v>
      </c>
      <c r="D124" s="168" t="s">
        <v>116</v>
      </c>
      <c r="E124" s="169" t="s">
        <v>240</v>
      </c>
      <c r="F124" s="170" t="s">
        <v>241</v>
      </c>
      <c r="G124" s="171" t="s">
        <v>119</v>
      </c>
      <c r="H124" s="172">
        <v>2</v>
      </c>
      <c r="I124" s="173"/>
      <c r="J124" s="174">
        <f t="shared" si="10"/>
        <v>0</v>
      </c>
      <c r="K124" s="170" t="s">
        <v>120</v>
      </c>
      <c r="L124" s="175"/>
      <c r="M124" s="176" t="s">
        <v>19</v>
      </c>
      <c r="N124" s="177" t="s">
        <v>44</v>
      </c>
      <c r="O124" s="61"/>
      <c r="P124" s="178">
        <f t="shared" si="11"/>
        <v>0</v>
      </c>
      <c r="Q124" s="178">
        <v>0</v>
      </c>
      <c r="R124" s="178">
        <f t="shared" si="12"/>
        <v>0</v>
      </c>
      <c r="S124" s="178">
        <v>0</v>
      </c>
      <c r="T124" s="179">
        <f t="shared" si="1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0" t="s">
        <v>121</v>
      </c>
      <c r="AT124" s="180" t="s">
        <v>116</v>
      </c>
      <c r="AU124" s="180" t="s">
        <v>78</v>
      </c>
      <c r="AY124" s="14" t="s">
        <v>113</v>
      </c>
      <c r="BE124" s="181">
        <f t="shared" si="14"/>
        <v>0</v>
      </c>
      <c r="BF124" s="181">
        <f t="shared" si="15"/>
        <v>0</v>
      </c>
      <c r="BG124" s="181">
        <f t="shared" si="16"/>
        <v>0</v>
      </c>
      <c r="BH124" s="181">
        <f t="shared" si="17"/>
        <v>0</v>
      </c>
      <c r="BI124" s="181">
        <f t="shared" si="18"/>
        <v>0</v>
      </c>
      <c r="BJ124" s="14" t="s">
        <v>78</v>
      </c>
      <c r="BK124" s="181">
        <f t="shared" si="19"/>
        <v>0</v>
      </c>
      <c r="BL124" s="14" t="s">
        <v>122</v>
      </c>
      <c r="BM124" s="180" t="s">
        <v>242</v>
      </c>
    </row>
    <row r="125" spans="1:65" s="2" customFormat="1" ht="24.2" customHeight="1">
      <c r="A125" s="31"/>
      <c r="B125" s="32"/>
      <c r="C125" s="168" t="s">
        <v>73</v>
      </c>
      <c r="D125" s="168" t="s">
        <v>116</v>
      </c>
      <c r="E125" s="169" t="s">
        <v>243</v>
      </c>
      <c r="F125" s="170" t="s">
        <v>244</v>
      </c>
      <c r="G125" s="171" t="s">
        <v>119</v>
      </c>
      <c r="H125" s="172">
        <v>6</v>
      </c>
      <c r="I125" s="173"/>
      <c r="J125" s="174">
        <f t="shared" si="10"/>
        <v>0</v>
      </c>
      <c r="K125" s="170" t="s">
        <v>120</v>
      </c>
      <c r="L125" s="175"/>
      <c r="M125" s="176" t="s">
        <v>19</v>
      </c>
      <c r="N125" s="177" t="s">
        <v>44</v>
      </c>
      <c r="O125" s="61"/>
      <c r="P125" s="178">
        <f t="shared" si="11"/>
        <v>0</v>
      </c>
      <c r="Q125" s="178">
        <v>0</v>
      </c>
      <c r="R125" s="178">
        <f t="shared" si="12"/>
        <v>0</v>
      </c>
      <c r="S125" s="178">
        <v>0</v>
      </c>
      <c r="T125" s="179">
        <f t="shared" si="1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0" t="s">
        <v>121</v>
      </c>
      <c r="AT125" s="180" t="s">
        <v>116</v>
      </c>
      <c r="AU125" s="180" t="s">
        <v>78</v>
      </c>
      <c r="AY125" s="14" t="s">
        <v>113</v>
      </c>
      <c r="BE125" s="181">
        <f t="shared" si="14"/>
        <v>0</v>
      </c>
      <c r="BF125" s="181">
        <f t="shared" si="15"/>
        <v>0</v>
      </c>
      <c r="BG125" s="181">
        <f t="shared" si="16"/>
        <v>0</v>
      </c>
      <c r="BH125" s="181">
        <f t="shared" si="17"/>
        <v>0</v>
      </c>
      <c r="BI125" s="181">
        <f t="shared" si="18"/>
        <v>0</v>
      </c>
      <c r="BJ125" s="14" t="s">
        <v>78</v>
      </c>
      <c r="BK125" s="181">
        <f t="shared" si="19"/>
        <v>0</v>
      </c>
      <c r="BL125" s="14" t="s">
        <v>122</v>
      </c>
      <c r="BM125" s="180" t="s">
        <v>245</v>
      </c>
    </row>
    <row r="126" spans="1:65" s="2" customFormat="1" ht="24.2" customHeight="1">
      <c r="A126" s="31"/>
      <c r="B126" s="32"/>
      <c r="C126" s="168" t="s">
        <v>73</v>
      </c>
      <c r="D126" s="168" t="s">
        <v>116</v>
      </c>
      <c r="E126" s="169" t="s">
        <v>246</v>
      </c>
      <c r="F126" s="170" t="s">
        <v>247</v>
      </c>
      <c r="G126" s="171" t="s">
        <v>119</v>
      </c>
      <c r="H126" s="172">
        <v>2</v>
      </c>
      <c r="I126" s="173"/>
      <c r="J126" s="174">
        <f t="shared" si="10"/>
        <v>0</v>
      </c>
      <c r="K126" s="170" t="s">
        <v>120</v>
      </c>
      <c r="L126" s="175"/>
      <c r="M126" s="176" t="s">
        <v>19</v>
      </c>
      <c r="N126" s="177" t="s">
        <v>44</v>
      </c>
      <c r="O126" s="61"/>
      <c r="P126" s="178">
        <f t="shared" si="11"/>
        <v>0</v>
      </c>
      <c r="Q126" s="178">
        <v>0</v>
      </c>
      <c r="R126" s="178">
        <f t="shared" si="12"/>
        <v>0</v>
      </c>
      <c r="S126" s="178">
        <v>0</v>
      </c>
      <c r="T126" s="179">
        <f t="shared" si="1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0" t="s">
        <v>121</v>
      </c>
      <c r="AT126" s="180" t="s">
        <v>116</v>
      </c>
      <c r="AU126" s="180" t="s">
        <v>78</v>
      </c>
      <c r="AY126" s="14" t="s">
        <v>113</v>
      </c>
      <c r="BE126" s="181">
        <f t="shared" si="14"/>
        <v>0</v>
      </c>
      <c r="BF126" s="181">
        <f t="shared" si="15"/>
        <v>0</v>
      </c>
      <c r="BG126" s="181">
        <f t="shared" si="16"/>
        <v>0</v>
      </c>
      <c r="BH126" s="181">
        <f t="shared" si="17"/>
        <v>0</v>
      </c>
      <c r="BI126" s="181">
        <f t="shared" si="18"/>
        <v>0</v>
      </c>
      <c r="BJ126" s="14" t="s">
        <v>78</v>
      </c>
      <c r="BK126" s="181">
        <f t="shared" si="19"/>
        <v>0</v>
      </c>
      <c r="BL126" s="14" t="s">
        <v>122</v>
      </c>
      <c r="BM126" s="180" t="s">
        <v>248</v>
      </c>
    </row>
    <row r="127" spans="1:65" s="2" customFormat="1" ht="24.2" customHeight="1">
      <c r="A127" s="31"/>
      <c r="B127" s="32"/>
      <c r="C127" s="168" t="s">
        <v>73</v>
      </c>
      <c r="D127" s="168" t="s">
        <v>116</v>
      </c>
      <c r="E127" s="169" t="s">
        <v>249</v>
      </c>
      <c r="F127" s="170" t="s">
        <v>250</v>
      </c>
      <c r="G127" s="171" t="s">
        <v>119</v>
      </c>
      <c r="H127" s="172">
        <v>6</v>
      </c>
      <c r="I127" s="173"/>
      <c r="J127" s="174">
        <f t="shared" si="10"/>
        <v>0</v>
      </c>
      <c r="K127" s="170" t="s">
        <v>120</v>
      </c>
      <c r="L127" s="175"/>
      <c r="M127" s="176" t="s">
        <v>19</v>
      </c>
      <c r="N127" s="177" t="s">
        <v>44</v>
      </c>
      <c r="O127" s="61"/>
      <c r="P127" s="178">
        <f t="shared" si="11"/>
        <v>0</v>
      </c>
      <c r="Q127" s="178">
        <v>0</v>
      </c>
      <c r="R127" s="178">
        <f t="shared" si="12"/>
        <v>0</v>
      </c>
      <c r="S127" s="178">
        <v>0</v>
      </c>
      <c r="T127" s="179">
        <f t="shared" si="1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0" t="s">
        <v>121</v>
      </c>
      <c r="AT127" s="180" t="s">
        <v>116</v>
      </c>
      <c r="AU127" s="180" t="s">
        <v>78</v>
      </c>
      <c r="AY127" s="14" t="s">
        <v>113</v>
      </c>
      <c r="BE127" s="181">
        <f t="shared" si="14"/>
        <v>0</v>
      </c>
      <c r="BF127" s="181">
        <f t="shared" si="15"/>
        <v>0</v>
      </c>
      <c r="BG127" s="181">
        <f t="shared" si="16"/>
        <v>0</v>
      </c>
      <c r="BH127" s="181">
        <f t="shared" si="17"/>
        <v>0</v>
      </c>
      <c r="BI127" s="181">
        <f t="shared" si="18"/>
        <v>0</v>
      </c>
      <c r="BJ127" s="14" t="s">
        <v>78</v>
      </c>
      <c r="BK127" s="181">
        <f t="shared" si="19"/>
        <v>0</v>
      </c>
      <c r="BL127" s="14" t="s">
        <v>122</v>
      </c>
      <c r="BM127" s="180" t="s">
        <v>251</v>
      </c>
    </row>
    <row r="128" spans="1:65" s="2" customFormat="1" ht="24.2" customHeight="1">
      <c r="A128" s="31"/>
      <c r="B128" s="32"/>
      <c r="C128" s="168" t="s">
        <v>73</v>
      </c>
      <c r="D128" s="168" t="s">
        <v>116</v>
      </c>
      <c r="E128" s="169" t="s">
        <v>252</v>
      </c>
      <c r="F128" s="170" t="s">
        <v>253</v>
      </c>
      <c r="G128" s="171" t="s">
        <v>119</v>
      </c>
      <c r="H128" s="172">
        <v>2</v>
      </c>
      <c r="I128" s="173"/>
      <c r="J128" s="174">
        <f t="shared" si="10"/>
        <v>0</v>
      </c>
      <c r="K128" s="170" t="s">
        <v>120</v>
      </c>
      <c r="L128" s="175"/>
      <c r="M128" s="176" t="s">
        <v>19</v>
      </c>
      <c r="N128" s="177" t="s">
        <v>44</v>
      </c>
      <c r="O128" s="61"/>
      <c r="P128" s="178">
        <f t="shared" si="11"/>
        <v>0</v>
      </c>
      <c r="Q128" s="178">
        <v>0</v>
      </c>
      <c r="R128" s="178">
        <f t="shared" si="12"/>
        <v>0</v>
      </c>
      <c r="S128" s="178">
        <v>0</v>
      </c>
      <c r="T128" s="179">
        <f t="shared" si="1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0" t="s">
        <v>121</v>
      </c>
      <c r="AT128" s="180" t="s">
        <v>116</v>
      </c>
      <c r="AU128" s="180" t="s">
        <v>78</v>
      </c>
      <c r="AY128" s="14" t="s">
        <v>113</v>
      </c>
      <c r="BE128" s="181">
        <f t="shared" si="14"/>
        <v>0</v>
      </c>
      <c r="BF128" s="181">
        <f t="shared" si="15"/>
        <v>0</v>
      </c>
      <c r="BG128" s="181">
        <f t="shared" si="16"/>
        <v>0</v>
      </c>
      <c r="BH128" s="181">
        <f t="shared" si="17"/>
        <v>0</v>
      </c>
      <c r="BI128" s="181">
        <f t="shared" si="18"/>
        <v>0</v>
      </c>
      <c r="BJ128" s="14" t="s">
        <v>78</v>
      </c>
      <c r="BK128" s="181">
        <f t="shared" si="19"/>
        <v>0</v>
      </c>
      <c r="BL128" s="14" t="s">
        <v>122</v>
      </c>
      <c r="BM128" s="180" t="s">
        <v>254</v>
      </c>
    </row>
    <row r="129" spans="1:65" s="2" customFormat="1" ht="24.2" customHeight="1">
      <c r="A129" s="31"/>
      <c r="B129" s="32"/>
      <c r="C129" s="168" t="s">
        <v>73</v>
      </c>
      <c r="D129" s="168" t="s">
        <v>116</v>
      </c>
      <c r="E129" s="169" t="s">
        <v>255</v>
      </c>
      <c r="F129" s="170" t="s">
        <v>256</v>
      </c>
      <c r="G129" s="171" t="s">
        <v>119</v>
      </c>
      <c r="H129" s="172">
        <v>1</v>
      </c>
      <c r="I129" s="173"/>
      <c r="J129" s="174">
        <f t="shared" si="10"/>
        <v>0</v>
      </c>
      <c r="K129" s="170" t="s">
        <v>120</v>
      </c>
      <c r="L129" s="175"/>
      <c r="M129" s="176" t="s">
        <v>19</v>
      </c>
      <c r="N129" s="177" t="s">
        <v>44</v>
      </c>
      <c r="O129" s="61"/>
      <c r="P129" s="178">
        <f t="shared" si="11"/>
        <v>0</v>
      </c>
      <c r="Q129" s="178">
        <v>0</v>
      </c>
      <c r="R129" s="178">
        <f t="shared" si="12"/>
        <v>0</v>
      </c>
      <c r="S129" s="178">
        <v>0</v>
      </c>
      <c r="T129" s="179">
        <f t="shared" si="1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0" t="s">
        <v>121</v>
      </c>
      <c r="AT129" s="180" t="s">
        <v>116</v>
      </c>
      <c r="AU129" s="180" t="s">
        <v>78</v>
      </c>
      <c r="AY129" s="14" t="s">
        <v>113</v>
      </c>
      <c r="BE129" s="181">
        <f t="shared" si="14"/>
        <v>0</v>
      </c>
      <c r="BF129" s="181">
        <f t="shared" si="15"/>
        <v>0</v>
      </c>
      <c r="BG129" s="181">
        <f t="shared" si="16"/>
        <v>0</v>
      </c>
      <c r="BH129" s="181">
        <f t="shared" si="17"/>
        <v>0</v>
      </c>
      <c r="BI129" s="181">
        <f t="shared" si="18"/>
        <v>0</v>
      </c>
      <c r="BJ129" s="14" t="s">
        <v>78</v>
      </c>
      <c r="BK129" s="181">
        <f t="shared" si="19"/>
        <v>0</v>
      </c>
      <c r="BL129" s="14" t="s">
        <v>122</v>
      </c>
      <c r="BM129" s="180" t="s">
        <v>257</v>
      </c>
    </row>
    <row r="130" spans="1:65" s="2" customFormat="1" ht="24.2" customHeight="1">
      <c r="A130" s="31"/>
      <c r="B130" s="32"/>
      <c r="C130" s="168" t="s">
        <v>73</v>
      </c>
      <c r="D130" s="168" t="s">
        <v>116</v>
      </c>
      <c r="E130" s="169" t="s">
        <v>258</v>
      </c>
      <c r="F130" s="170" t="s">
        <v>259</v>
      </c>
      <c r="G130" s="171" t="s">
        <v>119</v>
      </c>
      <c r="H130" s="172">
        <v>3</v>
      </c>
      <c r="I130" s="173"/>
      <c r="J130" s="174">
        <f t="shared" si="10"/>
        <v>0</v>
      </c>
      <c r="K130" s="170" t="s">
        <v>120</v>
      </c>
      <c r="L130" s="175"/>
      <c r="M130" s="176" t="s">
        <v>19</v>
      </c>
      <c r="N130" s="177" t="s">
        <v>44</v>
      </c>
      <c r="O130" s="61"/>
      <c r="P130" s="178">
        <f t="shared" si="11"/>
        <v>0</v>
      </c>
      <c r="Q130" s="178">
        <v>0</v>
      </c>
      <c r="R130" s="178">
        <f t="shared" si="12"/>
        <v>0</v>
      </c>
      <c r="S130" s="178">
        <v>0</v>
      </c>
      <c r="T130" s="179">
        <f t="shared" si="1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0" t="s">
        <v>121</v>
      </c>
      <c r="AT130" s="180" t="s">
        <v>116</v>
      </c>
      <c r="AU130" s="180" t="s">
        <v>78</v>
      </c>
      <c r="AY130" s="14" t="s">
        <v>113</v>
      </c>
      <c r="BE130" s="181">
        <f t="shared" si="14"/>
        <v>0</v>
      </c>
      <c r="BF130" s="181">
        <f t="shared" si="15"/>
        <v>0</v>
      </c>
      <c r="BG130" s="181">
        <f t="shared" si="16"/>
        <v>0</v>
      </c>
      <c r="BH130" s="181">
        <f t="shared" si="17"/>
        <v>0</v>
      </c>
      <c r="BI130" s="181">
        <f t="shared" si="18"/>
        <v>0</v>
      </c>
      <c r="BJ130" s="14" t="s">
        <v>78</v>
      </c>
      <c r="BK130" s="181">
        <f t="shared" si="19"/>
        <v>0</v>
      </c>
      <c r="BL130" s="14" t="s">
        <v>122</v>
      </c>
      <c r="BM130" s="180" t="s">
        <v>260</v>
      </c>
    </row>
    <row r="131" spans="1:65" s="2" customFormat="1" ht="24.2" customHeight="1">
      <c r="A131" s="31"/>
      <c r="B131" s="32"/>
      <c r="C131" s="168" t="s">
        <v>73</v>
      </c>
      <c r="D131" s="168" t="s">
        <v>116</v>
      </c>
      <c r="E131" s="169" t="s">
        <v>261</v>
      </c>
      <c r="F131" s="170" t="s">
        <v>262</v>
      </c>
      <c r="G131" s="171" t="s">
        <v>119</v>
      </c>
      <c r="H131" s="172">
        <v>8</v>
      </c>
      <c r="I131" s="173"/>
      <c r="J131" s="174">
        <f t="shared" si="10"/>
        <v>0</v>
      </c>
      <c r="K131" s="170" t="s">
        <v>120</v>
      </c>
      <c r="L131" s="175"/>
      <c r="M131" s="176" t="s">
        <v>19</v>
      </c>
      <c r="N131" s="177" t="s">
        <v>44</v>
      </c>
      <c r="O131" s="61"/>
      <c r="P131" s="178">
        <f t="shared" si="11"/>
        <v>0</v>
      </c>
      <c r="Q131" s="178">
        <v>0</v>
      </c>
      <c r="R131" s="178">
        <f t="shared" si="12"/>
        <v>0</v>
      </c>
      <c r="S131" s="178">
        <v>0</v>
      </c>
      <c r="T131" s="179">
        <f t="shared" si="1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0" t="s">
        <v>121</v>
      </c>
      <c r="AT131" s="180" t="s">
        <v>116</v>
      </c>
      <c r="AU131" s="180" t="s">
        <v>78</v>
      </c>
      <c r="AY131" s="14" t="s">
        <v>113</v>
      </c>
      <c r="BE131" s="181">
        <f t="shared" si="14"/>
        <v>0</v>
      </c>
      <c r="BF131" s="181">
        <f t="shared" si="15"/>
        <v>0</v>
      </c>
      <c r="BG131" s="181">
        <f t="shared" si="16"/>
        <v>0</v>
      </c>
      <c r="BH131" s="181">
        <f t="shared" si="17"/>
        <v>0</v>
      </c>
      <c r="BI131" s="181">
        <f t="shared" si="18"/>
        <v>0</v>
      </c>
      <c r="BJ131" s="14" t="s">
        <v>78</v>
      </c>
      <c r="BK131" s="181">
        <f t="shared" si="19"/>
        <v>0</v>
      </c>
      <c r="BL131" s="14" t="s">
        <v>122</v>
      </c>
      <c r="BM131" s="180" t="s">
        <v>263</v>
      </c>
    </row>
    <row r="132" spans="1:65" s="2" customFormat="1" ht="24.2" customHeight="1">
      <c r="A132" s="31"/>
      <c r="B132" s="32"/>
      <c r="C132" s="168" t="s">
        <v>73</v>
      </c>
      <c r="D132" s="168" t="s">
        <v>116</v>
      </c>
      <c r="E132" s="169" t="s">
        <v>264</v>
      </c>
      <c r="F132" s="170" t="s">
        <v>265</v>
      </c>
      <c r="G132" s="171" t="s">
        <v>119</v>
      </c>
      <c r="H132" s="172">
        <v>3</v>
      </c>
      <c r="I132" s="173"/>
      <c r="J132" s="174">
        <f t="shared" si="10"/>
        <v>0</v>
      </c>
      <c r="K132" s="170" t="s">
        <v>120</v>
      </c>
      <c r="L132" s="175"/>
      <c r="M132" s="176" t="s">
        <v>19</v>
      </c>
      <c r="N132" s="177" t="s">
        <v>44</v>
      </c>
      <c r="O132" s="61"/>
      <c r="P132" s="178">
        <f t="shared" si="11"/>
        <v>0</v>
      </c>
      <c r="Q132" s="178">
        <v>0</v>
      </c>
      <c r="R132" s="178">
        <f t="shared" si="12"/>
        <v>0</v>
      </c>
      <c r="S132" s="178">
        <v>0</v>
      </c>
      <c r="T132" s="179">
        <f t="shared" si="1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0" t="s">
        <v>121</v>
      </c>
      <c r="AT132" s="180" t="s">
        <v>116</v>
      </c>
      <c r="AU132" s="180" t="s">
        <v>78</v>
      </c>
      <c r="AY132" s="14" t="s">
        <v>113</v>
      </c>
      <c r="BE132" s="181">
        <f t="shared" si="14"/>
        <v>0</v>
      </c>
      <c r="BF132" s="181">
        <f t="shared" si="15"/>
        <v>0</v>
      </c>
      <c r="BG132" s="181">
        <f t="shared" si="16"/>
        <v>0</v>
      </c>
      <c r="BH132" s="181">
        <f t="shared" si="17"/>
        <v>0</v>
      </c>
      <c r="BI132" s="181">
        <f t="shared" si="18"/>
        <v>0</v>
      </c>
      <c r="BJ132" s="14" t="s">
        <v>78</v>
      </c>
      <c r="BK132" s="181">
        <f t="shared" si="19"/>
        <v>0</v>
      </c>
      <c r="BL132" s="14" t="s">
        <v>122</v>
      </c>
      <c r="BM132" s="180" t="s">
        <v>266</v>
      </c>
    </row>
    <row r="133" spans="1:65" s="2" customFormat="1" ht="24.2" customHeight="1">
      <c r="A133" s="31"/>
      <c r="B133" s="32"/>
      <c r="C133" s="168" t="s">
        <v>73</v>
      </c>
      <c r="D133" s="168" t="s">
        <v>116</v>
      </c>
      <c r="E133" s="169" t="s">
        <v>267</v>
      </c>
      <c r="F133" s="170" t="s">
        <v>268</v>
      </c>
      <c r="G133" s="171" t="s">
        <v>119</v>
      </c>
      <c r="H133" s="172">
        <v>19</v>
      </c>
      <c r="I133" s="173"/>
      <c r="J133" s="174">
        <f t="shared" si="10"/>
        <v>0</v>
      </c>
      <c r="K133" s="170" t="s">
        <v>120</v>
      </c>
      <c r="L133" s="175"/>
      <c r="M133" s="176" t="s">
        <v>19</v>
      </c>
      <c r="N133" s="177" t="s">
        <v>44</v>
      </c>
      <c r="O133" s="61"/>
      <c r="P133" s="178">
        <f t="shared" si="11"/>
        <v>0</v>
      </c>
      <c r="Q133" s="178">
        <v>0</v>
      </c>
      <c r="R133" s="178">
        <f t="shared" si="12"/>
        <v>0</v>
      </c>
      <c r="S133" s="178">
        <v>0</v>
      </c>
      <c r="T133" s="179">
        <f t="shared" si="1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0" t="s">
        <v>121</v>
      </c>
      <c r="AT133" s="180" t="s">
        <v>116</v>
      </c>
      <c r="AU133" s="180" t="s">
        <v>78</v>
      </c>
      <c r="AY133" s="14" t="s">
        <v>113</v>
      </c>
      <c r="BE133" s="181">
        <f t="shared" si="14"/>
        <v>0</v>
      </c>
      <c r="BF133" s="181">
        <f t="shared" si="15"/>
        <v>0</v>
      </c>
      <c r="BG133" s="181">
        <f t="shared" si="16"/>
        <v>0</v>
      </c>
      <c r="BH133" s="181">
        <f t="shared" si="17"/>
        <v>0</v>
      </c>
      <c r="BI133" s="181">
        <f t="shared" si="18"/>
        <v>0</v>
      </c>
      <c r="BJ133" s="14" t="s">
        <v>78</v>
      </c>
      <c r="BK133" s="181">
        <f t="shared" si="19"/>
        <v>0</v>
      </c>
      <c r="BL133" s="14" t="s">
        <v>122</v>
      </c>
      <c r="BM133" s="180" t="s">
        <v>269</v>
      </c>
    </row>
    <row r="134" spans="1:65" s="2" customFormat="1" ht="24.2" customHeight="1">
      <c r="A134" s="31"/>
      <c r="B134" s="32"/>
      <c r="C134" s="168" t="s">
        <v>73</v>
      </c>
      <c r="D134" s="168" t="s">
        <v>116</v>
      </c>
      <c r="E134" s="169" t="s">
        <v>270</v>
      </c>
      <c r="F134" s="170" t="s">
        <v>271</v>
      </c>
      <c r="G134" s="171" t="s">
        <v>119</v>
      </c>
      <c r="H134" s="172">
        <v>8</v>
      </c>
      <c r="I134" s="173"/>
      <c r="J134" s="174">
        <f t="shared" si="10"/>
        <v>0</v>
      </c>
      <c r="K134" s="170" t="s">
        <v>120</v>
      </c>
      <c r="L134" s="175"/>
      <c r="M134" s="176" t="s">
        <v>19</v>
      </c>
      <c r="N134" s="177" t="s">
        <v>44</v>
      </c>
      <c r="O134" s="61"/>
      <c r="P134" s="178">
        <f t="shared" si="11"/>
        <v>0</v>
      </c>
      <c r="Q134" s="178">
        <v>0</v>
      </c>
      <c r="R134" s="178">
        <f t="shared" si="12"/>
        <v>0</v>
      </c>
      <c r="S134" s="178">
        <v>0</v>
      </c>
      <c r="T134" s="179">
        <f t="shared" si="1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0" t="s">
        <v>121</v>
      </c>
      <c r="AT134" s="180" t="s">
        <v>116</v>
      </c>
      <c r="AU134" s="180" t="s">
        <v>78</v>
      </c>
      <c r="AY134" s="14" t="s">
        <v>113</v>
      </c>
      <c r="BE134" s="181">
        <f t="shared" si="14"/>
        <v>0</v>
      </c>
      <c r="BF134" s="181">
        <f t="shared" si="15"/>
        <v>0</v>
      </c>
      <c r="BG134" s="181">
        <f t="shared" si="16"/>
        <v>0</v>
      </c>
      <c r="BH134" s="181">
        <f t="shared" si="17"/>
        <v>0</v>
      </c>
      <c r="BI134" s="181">
        <f t="shared" si="18"/>
        <v>0</v>
      </c>
      <c r="BJ134" s="14" t="s">
        <v>78</v>
      </c>
      <c r="BK134" s="181">
        <f t="shared" si="19"/>
        <v>0</v>
      </c>
      <c r="BL134" s="14" t="s">
        <v>122</v>
      </c>
      <c r="BM134" s="180" t="s">
        <v>272</v>
      </c>
    </row>
    <row r="135" spans="1:65" s="2" customFormat="1" ht="24.2" customHeight="1">
      <c r="A135" s="31"/>
      <c r="B135" s="32"/>
      <c r="C135" s="168" t="s">
        <v>73</v>
      </c>
      <c r="D135" s="168" t="s">
        <v>116</v>
      </c>
      <c r="E135" s="169" t="s">
        <v>273</v>
      </c>
      <c r="F135" s="170" t="s">
        <v>274</v>
      </c>
      <c r="G135" s="171" t="s">
        <v>119</v>
      </c>
      <c r="H135" s="172">
        <v>8</v>
      </c>
      <c r="I135" s="173"/>
      <c r="J135" s="174">
        <f t="shared" si="10"/>
        <v>0</v>
      </c>
      <c r="K135" s="170" t="s">
        <v>120</v>
      </c>
      <c r="L135" s="175"/>
      <c r="M135" s="176" t="s">
        <v>19</v>
      </c>
      <c r="N135" s="177" t="s">
        <v>44</v>
      </c>
      <c r="O135" s="61"/>
      <c r="P135" s="178">
        <f t="shared" si="11"/>
        <v>0</v>
      </c>
      <c r="Q135" s="178">
        <v>0</v>
      </c>
      <c r="R135" s="178">
        <f t="shared" si="12"/>
        <v>0</v>
      </c>
      <c r="S135" s="178">
        <v>0</v>
      </c>
      <c r="T135" s="179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0" t="s">
        <v>121</v>
      </c>
      <c r="AT135" s="180" t="s">
        <v>116</v>
      </c>
      <c r="AU135" s="180" t="s">
        <v>78</v>
      </c>
      <c r="AY135" s="14" t="s">
        <v>113</v>
      </c>
      <c r="BE135" s="181">
        <f t="shared" si="14"/>
        <v>0</v>
      </c>
      <c r="BF135" s="181">
        <f t="shared" si="15"/>
        <v>0</v>
      </c>
      <c r="BG135" s="181">
        <f t="shared" si="16"/>
        <v>0</v>
      </c>
      <c r="BH135" s="181">
        <f t="shared" si="17"/>
        <v>0</v>
      </c>
      <c r="BI135" s="181">
        <f t="shared" si="18"/>
        <v>0</v>
      </c>
      <c r="BJ135" s="14" t="s">
        <v>78</v>
      </c>
      <c r="BK135" s="181">
        <f t="shared" si="19"/>
        <v>0</v>
      </c>
      <c r="BL135" s="14" t="s">
        <v>122</v>
      </c>
      <c r="BM135" s="180" t="s">
        <v>275</v>
      </c>
    </row>
    <row r="136" spans="1:65" s="2" customFormat="1" ht="24.2" customHeight="1">
      <c r="A136" s="31"/>
      <c r="B136" s="32"/>
      <c r="C136" s="168" t="s">
        <v>73</v>
      </c>
      <c r="D136" s="168" t="s">
        <v>116</v>
      </c>
      <c r="E136" s="169" t="s">
        <v>276</v>
      </c>
      <c r="F136" s="170" t="s">
        <v>277</v>
      </c>
      <c r="G136" s="171" t="s">
        <v>119</v>
      </c>
      <c r="H136" s="172">
        <v>8</v>
      </c>
      <c r="I136" s="173"/>
      <c r="J136" s="174">
        <f t="shared" si="10"/>
        <v>0</v>
      </c>
      <c r="K136" s="170" t="s">
        <v>120</v>
      </c>
      <c r="L136" s="175"/>
      <c r="M136" s="176" t="s">
        <v>19</v>
      </c>
      <c r="N136" s="177" t="s">
        <v>44</v>
      </c>
      <c r="O136" s="61"/>
      <c r="P136" s="178">
        <f t="shared" si="11"/>
        <v>0</v>
      </c>
      <c r="Q136" s="178">
        <v>0</v>
      </c>
      <c r="R136" s="178">
        <f t="shared" si="12"/>
        <v>0</v>
      </c>
      <c r="S136" s="178">
        <v>0</v>
      </c>
      <c r="T136" s="179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0" t="s">
        <v>121</v>
      </c>
      <c r="AT136" s="180" t="s">
        <v>116</v>
      </c>
      <c r="AU136" s="180" t="s">
        <v>78</v>
      </c>
      <c r="AY136" s="14" t="s">
        <v>113</v>
      </c>
      <c r="BE136" s="181">
        <f t="shared" si="14"/>
        <v>0</v>
      </c>
      <c r="BF136" s="181">
        <f t="shared" si="15"/>
        <v>0</v>
      </c>
      <c r="BG136" s="181">
        <f t="shared" si="16"/>
        <v>0</v>
      </c>
      <c r="BH136" s="181">
        <f t="shared" si="17"/>
        <v>0</v>
      </c>
      <c r="BI136" s="181">
        <f t="shared" si="18"/>
        <v>0</v>
      </c>
      <c r="BJ136" s="14" t="s">
        <v>78</v>
      </c>
      <c r="BK136" s="181">
        <f t="shared" si="19"/>
        <v>0</v>
      </c>
      <c r="BL136" s="14" t="s">
        <v>122</v>
      </c>
      <c r="BM136" s="180" t="s">
        <v>278</v>
      </c>
    </row>
    <row r="137" spans="1:65" s="12" customFormat="1" ht="22.9" customHeight="1">
      <c r="B137" s="154"/>
      <c r="C137" s="155"/>
      <c r="D137" s="156" t="s">
        <v>72</v>
      </c>
      <c r="E137" s="182" t="s">
        <v>279</v>
      </c>
      <c r="F137" s="182" t="s">
        <v>280</v>
      </c>
      <c r="G137" s="155"/>
      <c r="H137" s="155"/>
      <c r="I137" s="158"/>
      <c r="J137" s="183">
        <f>BK137</f>
        <v>0</v>
      </c>
      <c r="K137" s="155"/>
      <c r="L137" s="160"/>
      <c r="M137" s="161"/>
      <c r="N137" s="162"/>
      <c r="O137" s="162"/>
      <c r="P137" s="163">
        <f>SUM(P138:P213)</f>
        <v>0</v>
      </c>
      <c r="Q137" s="162"/>
      <c r="R137" s="163">
        <f>SUM(R138:R213)</f>
        <v>0</v>
      </c>
      <c r="S137" s="162"/>
      <c r="T137" s="164">
        <f>SUM(T138:T213)</f>
        <v>0</v>
      </c>
      <c r="AR137" s="165" t="s">
        <v>78</v>
      </c>
      <c r="AT137" s="166" t="s">
        <v>72</v>
      </c>
      <c r="AU137" s="166" t="s">
        <v>78</v>
      </c>
      <c r="AY137" s="165" t="s">
        <v>113</v>
      </c>
      <c r="BK137" s="167">
        <f>SUM(BK138:BK213)</f>
        <v>0</v>
      </c>
    </row>
    <row r="138" spans="1:65" s="2" customFormat="1" ht="62.65" customHeight="1">
      <c r="A138" s="31"/>
      <c r="B138" s="32"/>
      <c r="C138" s="184" t="s">
        <v>73</v>
      </c>
      <c r="D138" s="184" t="s">
        <v>281</v>
      </c>
      <c r="E138" s="185" t="s">
        <v>282</v>
      </c>
      <c r="F138" s="186" t="s">
        <v>283</v>
      </c>
      <c r="G138" s="187" t="s">
        <v>119</v>
      </c>
      <c r="H138" s="188">
        <v>8</v>
      </c>
      <c r="I138" s="189"/>
      <c r="J138" s="190">
        <f t="shared" ref="J138:J169" si="20">ROUND(I138*H138,2)</f>
        <v>0</v>
      </c>
      <c r="K138" s="186" t="s">
        <v>120</v>
      </c>
      <c r="L138" s="36"/>
      <c r="M138" s="191" t="s">
        <v>19</v>
      </c>
      <c r="N138" s="192" t="s">
        <v>44</v>
      </c>
      <c r="O138" s="61"/>
      <c r="P138" s="178">
        <f t="shared" ref="P138:P169" si="21">O138*H138</f>
        <v>0</v>
      </c>
      <c r="Q138" s="178">
        <v>0</v>
      </c>
      <c r="R138" s="178">
        <f t="shared" ref="R138:R169" si="22">Q138*H138</f>
        <v>0</v>
      </c>
      <c r="S138" s="178">
        <v>0</v>
      </c>
      <c r="T138" s="179">
        <f t="shared" ref="T138:T169" si="23"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0" t="s">
        <v>122</v>
      </c>
      <c r="AT138" s="180" t="s">
        <v>281</v>
      </c>
      <c r="AU138" s="180" t="s">
        <v>82</v>
      </c>
      <c r="AY138" s="14" t="s">
        <v>113</v>
      </c>
      <c r="BE138" s="181">
        <f t="shared" ref="BE138:BE169" si="24">IF(N138="základní",J138,0)</f>
        <v>0</v>
      </c>
      <c r="BF138" s="181">
        <f t="shared" ref="BF138:BF169" si="25">IF(N138="snížená",J138,0)</f>
        <v>0</v>
      </c>
      <c r="BG138" s="181">
        <f t="shared" ref="BG138:BG169" si="26">IF(N138="zákl. přenesená",J138,0)</f>
        <v>0</v>
      </c>
      <c r="BH138" s="181">
        <f t="shared" ref="BH138:BH169" si="27">IF(N138="sníž. přenesená",J138,0)</f>
        <v>0</v>
      </c>
      <c r="BI138" s="181">
        <f t="shared" ref="BI138:BI169" si="28">IF(N138="nulová",J138,0)</f>
        <v>0</v>
      </c>
      <c r="BJ138" s="14" t="s">
        <v>78</v>
      </c>
      <c r="BK138" s="181">
        <f t="shared" ref="BK138:BK169" si="29">ROUND(I138*H138,2)</f>
        <v>0</v>
      </c>
      <c r="BL138" s="14" t="s">
        <v>122</v>
      </c>
      <c r="BM138" s="180" t="s">
        <v>284</v>
      </c>
    </row>
    <row r="139" spans="1:65" s="2" customFormat="1" ht="76.349999999999994" customHeight="1">
      <c r="A139" s="31"/>
      <c r="B139" s="32"/>
      <c r="C139" s="184" t="s">
        <v>73</v>
      </c>
      <c r="D139" s="184" t="s">
        <v>281</v>
      </c>
      <c r="E139" s="185" t="s">
        <v>285</v>
      </c>
      <c r="F139" s="186" t="s">
        <v>286</v>
      </c>
      <c r="G139" s="187" t="s">
        <v>126</v>
      </c>
      <c r="H139" s="188">
        <v>120</v>
      </c>
      <c r="I139" s="189"/>
      <c r="J139" s="190">
        <f t="shared" si="20"/>
        <v>0</v>
      </c>
      <c r="K139" s="186" t="s">
        <v>120</v>
      </c>
      <c r="L139" s="36"/>
      <c r="M139" s="191" t="s">
        <v>19</v>
      </c>
      <c r="N139" s="192" t="s">
        <v>44</v>
      </c>
      <c r="O139" s="61"/>
      <c r="P139" s="178">
        <f t="shared" si="21"/>
        <v>0</v>
      </c>
      <c r="Q139" s="178">
        <v>0</v>
      </c>
      <c r="R139" s="178">
        <f t="shared" si="22"/>
        <v>0</v>
      </c>
      <c r="S139" s="178">
        <v>0</v>
      </c>
      <c r="T139" s="179">
        <f t="shared" si="2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0" t="s">
        <v>122</v>
      </c>
      <c r="AT139" s="180" t="s">
        <v>281</v>
      </c>
      <c r="AU139" s="180" t="s">
        <v>82</v>
      </c>
      <c r="AY139" s="14" t="s">
        <v>113</v>
      </c>
      <c r="BE139" s="181">
        <f t="shared" si="24"/>
        <v>0</v>
      </c>
      <c r="BF139" s="181">
        <f t="shared" si="25"/>
        <v>0</v>
      </c>
      <c r="BG139" s="181">
        <f t="shared" si="26"/>
        <v>0</v>
      </c>
      <c r="BH139" s="181">
        <f t="shared" si="27"/>
        <v>0</v>
      </c>
      <c r="BI139" s="181">
        <f t="shared" si="28"/>
        <v>0</v>
      </c>
      <c r="BJ139" s="14" t="s">
        <v>78</v>
      </c>
      <c r="BK139" s="181">
        <f t="shared" si="29"/>
        <v>0</v>
      </c>
      <c r="BL139" s="14" t="s">
        <v>122</v>
      </c>
      <c r="BM139" s="180" t="s">
        <v>287</v>
      </c>
    </row>
    <row r="140" spans="1:65" s="2" customFormat="1" ht="24.2" customHeight="1">
      <c r="A140" s="31"/>
      <c r="B140" s="32"/>
      <c r="C140" s="184" t="s">
        <v>73</v>
      </c>
      <c r="D140" s="184" t="s">
        <v>281</v>
      </c>
      <c r="E140" s="185" t="s">
        <v>288</v>
      </c>
      <c r="F140" s="186" t="s">
        <v>289</v>
      </c>
      <c r="G140" s="187" t="s">
        <v>119</v>
      </c>
      <c r="H140" s="188">
        <v>2</v>
      </c>
      <c r="I140" s="189"/>
      <c r="J140" s="190">
        <f t="shared" si="20"/>
        <v>0</v>
      </c>
      <c r="K140" s="186" t="s">
        <v>120</v>
      </c>
      <c r="L140" s="36"/>
      <c r="M140" s="191" t="s">
        <v>19</v>
      </c>
      <c r="N140" s="192" t="s">
        <v>44</v>
      </c>
      <c r="O140" s="61"/>
      <c r="P140" s="178">
        <f t="shared" si="21"/>
        <v>0</v>
      </c>
      <c r="Q140" s="178">
        <v>0</v>
      </c>
      <c r="R140" s="178">
        <f t="shared" si="22"/>
        <v>0</v>
      </c>
      <c r="S140" s="178">
        <v>0</v>
      </c>
      <c r="T140" s="179">
        <f t="shared" si="2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0" t="s">
        <v>122</v>
      </c>
      <c r="AT140" s="180" t="s">
        <v>281</v>
      </c>
      <c r="AU140" s="180" t="s">
        <v>82</v>
      </c>
      <c r="AY140" s="14" t="s">
        <v>113</v>
      </c>
      <c r="BE140" s="181">
        <f t="shared" si="24"/>
        <v>0</v>
      </c>
      <c r="BF140" s="181">
        <f t="shared" si="25"/>
        <v>0</v>
      </c>
      <c r="BG140" s="181">
        <f t="shared" si="26"/>
        <v>0</v>
      </c>
      <c r="BH140" s="181">
        <f t="shared" si="27"/>
        <v>0</v>
      </c>
      <c r="BI140" s="181">
        <f t="shared" si="28"/>
        <v>0</v>
      </c>
      <c r="BJ140" s="14" t="s">
        <v>78</v>
      </c>
      <c r="BK140" s="181">
        <f t="shared" si="29"/>
        <v>0</v>
      </c>
      <c r="BL140" s="14" t="s">
        <v>122</v>
      </c>
      <c r="BM140" s="180" t="s">
        <v>290</v>
      </c>
    </row>
    <row r="141" spans="1:65" s="2" customFormat="1" ht="49.15" customHeight="1">
      <c r="A141" s="31"/>
      <c r="B141" s="32"/>
      <c r="C141" s="184" t="s">
        <v>73</v>
      </c>
      <c r="D141" s="184" t="s">
        <v>281</v>
      </c>
      <c r="E141" s="185" t="s">
        <v>291</v>
      </c>
      <c r="F141" s="186" t="s">
        <v>292</v>
      </c>
      <c r="G141" s="187" t="s">
        <v>119</v>
      </c>
      <c r="H141" s="188">
        <v>3</v>
      </c>
      <c r="I141" s="189"/>
      <c r="J141" s="190">
        <f t="shared" si="20"/>
        <v>0</v>
      </c>
      <c r="K141" s="186" t="s">
        <v>120</v>
      </c>
      <c r="L141" s="36"/>
      <c r="M141" s="191" t="s">
        <v>19</v>
      </c>
      <c r="N141" s="192" t="s">
        <v>44</v>
      </c>
      <c r="O141" s="61"/>
      <c r="P141" s="178">
        <f t="shared" si="21"/>
        <v>0</v>
      </c>
      <c r="Q141" s="178">
        <v>0</v>
      </c>
      <c r="R141" s="178">
        <f t="shared" si="22"/>
        <v>0</v>
      </c>
      <c r="S141" s="178">
        <v>0</v>
      </c>
      <c r="T141" s="179">
        <f t="shared" si="2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0" t="s">
        <v>122</v>
      </c>
      <c r="AT141" s="180" t="s">
        <v>281</v>
      </c>
      <c r="AU141" s="180" t="s">
        <v>82</v>
      </c>
      <c r="AY141" s="14" t="s">
        <v>113</v>
      </c>
      <c r="BE141" s="181">
        <f t="shared" si="24"/>
        <v>0</v>
      </c>
      <c r="BF141" s="181">
        <f t="shared" si="25"/>
        <v>0</v>
      </c>
      <c r="BG141" s="181">
        <f t="shared" si="26"/>
        <v>0</v>
      </c>
      <c r="BH141" s="181">
        <f t="shared" si="27"/>
        <v>0</v>
      </c>
      <c r="BI141" s="181">
        <f t="shared" si="28"/>
        <v>0</v>
      </c>
      <c r="BJ141" s="14" t="s">
        <v>78</v>
      </c>
      <c r="BK141" s="181">
        <f t="shared" si="29"/>
        <v>0</v>
      </c>
      <c r="BL141" s="14" t="s">
        <v>122</v>
      </c>
      <c r="BM141" s="180" t="s">
        <v>293</v>
      </c>
    </row>
    <row r="142" spans="1:65" s="2" customFormat="1" ht="24.2" customHeight="1">
      <c r="A142" s="31"/>
      <c r="B142" s="32"/>
      <c r="C142" s="184" t="s">
        <v>73</v>
      </c>
      <c r="D142" s="184" t="s">
        <v>281</v>
      </c>
      <c r="E142" s="185" t="s">
        <v>294</v>
      </c>
      <c r="F142" s="186" t="s">
        <v>295</v>
      </c>
      <c r="G142" s="187" t="s">
        <v>296</v>
      </c>
      <c r="H142" s="188">
        <v>200</v>
      </c>
      <c r="I142" s="189"/>
      <c r="J142" s="190">
        <f t="shared" si="20"/>
        <v>0</v>
      </c>
      <c r="K142" s="186" t="s">
        <v>120</v>
      </c>
      <c r="L142" s="36"/>
      <c r="M142" s="191" t="s">
        <v>19</v>
      </c>
      <c r="N142" s="192" t="s">
        <v>44</v>
      </c>
      <c r="O142" s="61"/>
      <c r="P142" s="178">
        <f t="shared" si="21"/>
        <v>0</v>
      </c>
      <c r="Q142" s="178">
        <v>0</v>
      </c>
      <c r="R142" s="178">
        <f t="shared" si="22"/>
        <v>0</v>
      </c>
      <c r="S142" s="178">
        <v>0</v>
      </c>
      <c r="T142" s="179">
        <f t="shared" si="2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0" t="s">
        <v>122</v>
      </c>
      <c r="AT142" s="180" t="s">
        <v>281</v>
      </c>
      <c r="AU142" s="180" t="s">
        <v>82</v>
      </c>
      <c r="AY142" s="14" t="s">
        <v>113</v>
      </c>
      <c r="BE142" s="181">
        <f t="shared" si="24"/>
        <v>0</v>
      </c>
      <c r="BF142" s="181">
        <f t="shared" si="25"/>
        <v>0</v>
      </c>
      <c r="BG142" s="181">
        <f t="shared" si="26"/>
        <v>0</v>
      </c>
      <c r="BH142" s="181">
        <f t="shared" si="27"/>
        <v>0</v>
      </c>
      <c r="BI142" s="181">
        <f t="shared" si="28"/>
        <v>0</v>
      </c>
      <c r="BJ142" s="14" t="s">
        <v>78</v>
      </c>
      <c r="BK142" s="181">
        <f t="shared" si="29"/>
        <v>0</v>
      </c>
      <c r="BL142" s="14" t="s">
        <v>122</v>
      </c>
      <c r="BM142" s="180" t="s">
        <v>297</v>
      </c>
    </row>
    <row r="143" spans="1:65" s="2" customFormat="1" ht="62.65" customHeight="1">
      <c r="A143" s="31"/>
      <c r="B143" s="32"/>
      <c r="C143" s="184" t="s">
        <v>73</v>
      </c>
      <c r="D143" s="184" t="s">
        <v>281</v>
      </c>
      <c r="E143" s="185" t="s">
        <v>298</v>
      </c>
      <c r="F143" s="186" t="s">
        <v>299</v>
      </c>
      <c r="G143" s="187" t="s">
        <v>119</v>
      </c>
      <c r="H143" s="188">
        <v>1</v>
      </c>
      <c r="I143" s="189"/>
      <c r="J143" s="190">
        <f t="shared" si="20"/>
        <v>0</v>
      </c>
      <c r="K143" s="186" t="s">
        <v>120</v>
      </c>
      <c r="L143" s="36"/>
      <c r="M143" s="191" t="s">
        <v>19</v>
      </c>
      <c r="N143" s="192" t="s">
        <v>44</v>
      </c>
      <c r="O143" s="61"/>
      <c r="P143" s="178">
        <f t="shared" si="21"/>
        <v>0</v>
      </c>
      <c r="Q143" s="178">
        <v>0</v>
      </c>
      <c r="R143" s="178">
        <f t="shared" si="22"/>
        <v>0</v>
      </c>
      <c r="S143" s="178">
        <v>0</v>
      </c>
      <c r="T143" s="179">
        <f t="shared" si="2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0" t="s">
        <v>122</v>
      </c>
      <c r="AT143" s="180" t="s">
        <v>281</v>
      </c>
      <c r="AU143" s="180" t="s">
        <v>82</v>
      </c>
      <c r="AY143" s="14" t="s">
        <v>113</v>
      </c>
      <c r="BE143" s="181">
        <f t="shared" si="24"/>
        <v>0</v>
      </c>
      <c r="BF143" s="181">
        <f t="shared" si="25"/>
        <v>0</v>
      </c>
      <c r="BG143" s="181">
        <f t="shared" si="26"/>
        <v>0</v>
      </c>
      <c r="BH143" s="181">
        <f t="shared" si="27"/>
        <v>0</v>
      </c>
      <c r="BI143" s="181">
        <f t="shared" si="28"/>
        <v>0</v>
      </c>
      <c r="BJ143" s="14" t="s">
        <v>78</v>
      </c>
      <c r="BK143" s="181">
        <f t="shared" si="29"/>
        <v>0</v>
      </c>
      <c r="BL143" s="14" t="s">
        <v>122</v>
      </c>
      <c r="BM143" s="180" t="s">
        <v>300</v>
      </c>
    </row>
    <row r="144" spans="1:65" s="2" customFormat="1" ht="24.2" customHeight="1">
      <c r="A144" s="31"/>
      <c r="B144" s="32"/>
      <c r="C144" s="184" t="s">
        <v>73</v>
      </c>
      <c r="D144" s="184" t="s">
        <v>281</v>
      </c>
      <c r="E144" s="185" t="s">
        <v>301</v>
      </c>
      <c r="F144" s="186" t="s">
        <v>302</v>
      </c>
      <c r="G144" s="187" t="s">
        <v>119</v>
      </c>
      <c r="H144" s="188">
        <v>4</v>
      </c>
      <c r="I144" s="189"/>
      <c r="J144" s="190">
        <f t="shared" si="20"/>
        <v>0</v>
      </c>
      <c r="K144" s="186" t="s">
        <v>120</v>
      </c>
      <c r="L144" s="36"/>
      <c r="M144" s="191" t="s">
        <v>19</v>
      </c>
      <c r="N144" s="192" t="s">
        <v>44</v>
      </c>
      <c r="O144" s="61"/>
      <c r="P144" s="178">
        <f t="shared" si="21"/>
        <v>0</v>
      </c>
      <c r="Q144" s="178">
        <v>0</v>
      </c>
      <c r="R144" s="178">
        <f t="shared" si="22"/>
        <v>0</v>
      </c>
      <c r="S144" s="178">
        <v>0</v>
      </c>
      <c r="T144" s="179">
        <f t="shared" si="2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0" t="s">
        <v>122</v>
      </c>
      <c r="AT144" s="180" t="s">
        <v>281</v>
      </c>
      <c r="AU144" s="180" t="s">
        <v>82</v>
      </c>
      <c r="AY144" s="14" t="s">
        <v>113</v>
      </c>
      <c r="BE144" s="181">
        <f t="shared" si="24"/>
        <v>0</v>
      </c>
      <c r="BF144" s="181">
        <f t="shared" si="25"/>
        <v>0</v>
      </c>
      <c r="BG144" s="181">
        <f t="shared" si="26"/>
        <v>0</v>
      </c>
      <c r="BH144" s="181">
        <f t="shared" si="27"/>
        <v>0</v>
      </c>
      <c r="BI144" s="181">
        <f t="shared" si="28"/>
        <v>0</v>
      </c>
      <c r="BJ144" s="14" t="s">
        <v>78</v>
      </c>
      <c r="BK144" s="181">
        <f t="shared" si="29"/>
        <v>0</v>
      </c>
      <c r="BL144" s="14" t="s">
        <v>122</v>
      </c>
      <c r="BM144" s="180" t="s">
        <v>303</v>
      </c>
    </row>
    <row r="145" spans="1:65" s="2" customFormat="1" ht="24.2" customHeight="1">
      <c r="A145" s="31"/>
      <c r="B145" s="32"/>
      <c r="C145" s="184" t="s">
        <v>73</v>
      </c>
      <c r="D145" s="184" t="s">
        <v>281</v>
      </c>
      <c r="E145" s="185" t="s">
        <v>304</v>
      </c>
      <c r="F145" s="186" t="s">
        <v>305</v>
      </c>
      <c r="G145" s="187" t="s">
        <v>119</v>
      </c>
      <c r="H145" s="188">
        <v>3</v>
      </c>
      <c r="I145" s="189"/>
      <c r="J145" s="190">
        <f t="shared" si="20"/>
        <v>0</v>
      </c>
      <c r="K145" s="186" t="s">
        <v>120</v>
      </c>
      <c r="L145" s="36"/>
      <c r="M145" s="191" t="s">
        <v>19</v>
      </c>
      <c r="N145" s="192" t="s">
        <v>44</v>
      </c>
      <c r="O145" s="61"/>
      <c r="P145" s="178">
        <f t="shared" si="21"/>
        <v>0</v>
      </c>
      <c r="Q145" s="178">
        <v>0</v>
      </c>
      <c r="R145" s="178">
        <f t="shared" si="22"/>
        <v>0</v>
      </c>
      <c r="S145" s="178">
        <v>0</v>
      </c>
      <c r="T145" s="179">
        <f t="shared" si="2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0" t="s">
        <v>122</v>
      </c>
      <c r="AT145" s="180" t="s">
        <v>281</v>
      </c>
      <c r="AU145" s="180" t="s">
        <v>82</v>
      </c>
      <c r="AY145" s="14" t="s">
        <v>113</v>
      </c>
      <c r="BE145" s="181">
        <f t="shared" si="24"/>
        <v>0</v>
      </c>
      <c r="BF145" s="181">
        <f t="shared" si="25"/>
        <v>0</v>
      </c>
      <c r="BG145" s="181">
        <f t="shared" si="26"/>
        <v>0</v>
      </c>
      <c r="BH145" s="181">
        <f t="shared" si="27"/>
        <v>0</v>
      </c>
      <c r="BI145" s="181">
        <f t="shared" si="28"/>
        <v>0</v>
      </c>
      <c r="BJ145" s="14" t="s">
        <v>78</v>
      </c>
      <c r="BK145" s="181">
        <f t="shared" si="29"/>
        <v>0</v>
      </c>
      <c r="BL145" s="14" t="s">
        <v>122</v>
      </c>
      <c r="BM145" s="180" t="s">
        <v>306</v>
      </c>
    </row>
    <row r="146" spans="1:65" s="2" customFormat="1" ht="24.2" customHeight="1">
      <c r="A146" s="31"/>
      <c r="B146" s="32"/>
      <c r="C146" s="184" t="s">
        <v>73</v>
      </c>
      <c r="D146" s="184" t="s">
        <v>281</v>
      </c>
      <c r="E146" s="185" t="s">
        <v>307</v>
      </c>
      <c r="F146" s="186" t="s">
        <v>308</v>
      </c>
      <c r="G146" s="187" t="s">
        <v>119</v>
      </c>
      <c r="H146" s="188">
        <v>9</v>
      </c>
      <c r="I146" s="189"/>
      <c r="J146" s="190">
        <f t="shared" si="20"/>
        <v>0</v>
      </c>
      <c r="K146" s="186" t="s">
        <v>120</v>
      </c>
      <c r="L146" s="36"/>
      <c r="M146" s="191" t="s">
        <v>19</v>
      </c>
      <c r="N146" s="192" t="s">
        <v>44</v>
      </c>
      <c r="O146" s="61"/>
      <c r="P146" s="178">
        <f t="shared" si="21"/>
        <v>0</v>
      </c>
      <c r="Q146" s="178">
        <v>0</v>
      </c>
      <c r="R146" s="178">
        <f t="shared" si="22"/>
        <v>0</v>
      </c>
      <c r="S146" s="178">
        <v>0</v>
      </c>
      <c r="T146" s="179">
        <f t="shared" si="2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0" t="s">
        <v>122</v>
      </c>
      <c r="AT146" s="180" t="s">
        <v>281</v>
      </c>
      <c r="AU146" s="180" t="s">
        <v>82</v>
      </c>
      <c r="AY146" s="14" t="s">
        <v>113</v>
      </c>
      <c r="BE146" s="181">
        <f t="shared" si="24"/>
        <v>0</v>
      </c>
      <c r="BF146" s="181">
        <f t="shared" si="25"/>
        <v>0</v>
      </c>
      <c r="BG146" s="181">
        <f t="shared" si="26"/>
        <v>0</v>
      </c>
      <c r="BH146" s="181">
        <f t="shared" si="27"/>
        <v>0</v>
      </c>
      <c r="BI146" s="181">
        <f t="shared" si="28"/>
        <v>0</v>
      </c>
      <c r="BJ146" s="14" t="s">
        <v>78</v>
      </c>
      <c r="BK146" s="181">
        <f t="shared" si="29"/>
        <v>0</v>
      </c>
      <c r="BL146" s="14" t="s">
        <v>122</v>
      </c>
      <c r="BM146" s="180" t="s">
        <v>309</v>
      </c>
    </row>
    <row r="147" spans="1:65" s="2" customFormat="1" ht="24.2" customHeight="1">
      <c r="A147" s="31"/>
      <c r="B147" s="32"/>
      <c r="C147" s="184" t="s">
        <v>73</v>
      </c>
      <c r="D147" s="184" t="s">
        <v>281</v>
      </c>
      <c r="E147" s="185" t="s">
        <v>310</v>
      </c>
      <c r="F147" s="186" t="s">
        <v>311</v>
      </c>
      <c r="G147" s="187" t="s">
        <v>119</v>
      </c>
      <c r="H147" s="188">
        <v>12</v>
      </c>
      <c r="I147" s="189"/>
      <c r="J147" s="190">
        <f t="shared" si="20"/>
        <v>0</v>
      </c>
      <c r="K147" s="186" t="s">
        <v>120</v>
      </c>
      <c r="L147" s="36"/>
      <c r="M147" s="191" t="s">
        <v>19</v>
      </c>
      <c r="N147" s="192" t="s">
        <v>44</v>
      </c>
      <c r="O147" s="61"/>
      <c r="P147" s="178">
        <f t="shared" si="21"/>
        <v>0</v>
      </c>
      <c r="Q147" s="178">
        <v>0</v>
      </c>
      <c r="R147" s="178">
        <f t="shared" si="22"/>
        <v>0</v>
      </c>
      <c r="S147" s="178">
        <v>0</v>
      </c>
      <c r="T147" s="179">
        <f t="shared" si="2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0" t="s">
        <v>122</v>
      </c>
      <c r="AT147" s="180" t="s">
        <v>281</v>
      </c>
      <c r="AU147" s="180" t="s">
        <v>82</v>
      </c>
      <c r="AY147" s="14" t="s">
        <v>113</v>
      </c>
      <c r="BE147" s="181">
        <f t="shared" si="24"/>
        <v>0</v>
      </c>
      <c r="BF147" s="181">
        <f t="shared" si="25"/>
        <v>0</v>
      </c>
      <c r="BG147" s="181">
        <f t="shared" si="26"/>
        <v>0</v>
      </c>
      <c r="BH147" s="181">
        <f t="shared" si="27"/>
        <v>0</v>
      </c>
      <c r="BI147" s="181">
        <f t="shared" si="28"/>
        <v>0</v>
      </c>
      <c r="BJ147" s="14" t="s">
        <v>78</v>
      </c>
      <c r="BK147" s="181">
        <f t="shared" si="29"/>
        <v>0</v>
      </c>
      <c r="BL147" s="14" t="s">
        <v>122</v>
      </c>
      <c r="BM147" s="180" t="s">
        <v>312</v>
      </c>
    </row>
    <row r="148" spans="1:65" s="2" customFormat="1" ht="24.2" customHeight="1">
      <c r="A148" s="31"/>
      <c r="B148" s="32"/>
      <c r="C148" s="184" t="s">
        <v>73</v>
      </c>
      <c r="D148" s="184" t="s">
        <v>281</v>
      </c>
      <c r="E148" s="185" t="s">
        <v>313</v>
      </c>
      <c r="F148" s="186" t="s">
        <v>314</v>
      </c>
      <c r="G148" s="187" t="s">
        <v>119</v>
      </c>
      <c r="H148" s="188">
        <v>4</v>
      </c>
      <c r="I148" s="189"/>
      <c r="J148" s="190">
        <f t="shared" si="20"/>
        <v>0</v>
      </c>
      <c r="K148" s="186" t="s">
        <v>120</v>
      </c>
      <c r="L148" s="36"/>
      <c r="M148" s="191" t="s">
        <v>19</v>
      </c>
      <c r="N148" s="192" t="s">
        <v>44</v>
      </c>
      <c r="O148" s="61"/>
      <c r="P148" s="178">
        <f t="shared" si="21"/>
        <v>0</v>
      </c>
      <c r="Q148" s="178">
        <v>0</v>
      </c>
      <c r="R148" s="178">
        <f t="shared" si="22"/>
        <v>0</v>
      </c>
      <c r="S148" s="178">
        <v>0</v>
      </c>
      <c r="T148" s="179">
        <f t="shared" si="2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0" t="s">
        <v>122</v>
      </c>
      <c r="AT148" s="180" t="s">
        <v>281</v>
      </c>
      <c r="AU148" s="180" t="s">
        <v>82</v>
      </c>
      <c r="AY148" s="14" t="s">
        <v>113</v>
      </c>
      <c r="BE148" s="181">
        <f t="shared" si="24"/>
        <v>0</v>
      </c>
      <c r="BF148" s="181">
        <f t="shared" si="25"/>
        <v>0</v>
      </c>
      <c r="BG148" s="181">
        <f t="shared" si="26"/>
        <v>0</v>
      </c>
      <c r="BH148" s="181">
        <f t="shared" si="27"/>
        <v>0</v>
      </c>
      <c r="BI148" s="181">
        <f t="shared" si="28"/>
        <v>0</v>
      </c>
      <c r="BJ148" s="14" t="s">
        <v>78</v>
      </c>
      <c r="BK148" s="181">
        <f t="shared" si="29"/>
        <v>0</v>
      </c>
      <c r="BL148" s="14" t="s">
        <v>122</v>
      </c>
      <c r="BM148" s="180" t="s">
        <v>315</v>
      </c>
    </row>
    <row r="149" spans="1:65" s="2" customFormat="1" ht="24.2" customHeight="1">
      <c r="A149" s="31"/>
      <c r="B149" s="32"/>
      <c r="C149" s="184" t="s">
        <v>73</v>
      </c>
      <c r="D149" s="184" t="s">
        <v>281</v>
      </c>
      <c r="E149" s="185" t="s">
        <v>316</v>
      </c>
      <c r="F149" s="186" t="s">
        <v>317</v>
      </c>
      <c r="G149" s="187" t="s">
        <v>119</v>
      </c>
      <c r="H149" s="188">
        <v>8</v>
      </c>
      <c r="I149" s="189"/>
      <c r="J149" s="190">
        <f t="shared" si="20"/>
        <v>0</v>
      </c>
      <c r="K149" s="186" t="s">
        <v>120</v>
      </c>
      <c r="L149" s="36"/>
      <c r="M149" s="191" t="s">
        <v>19</v>
      </c>
      <c r="N149" s="192" t="s">
        <v>44</v>
      </c>
      <c r="O149" s="61"/>
      <c r="P149" s="178">
        <f t="shared" si="21"/>
        <v>0</v>
      </c>
      <c r="Q149" s="178">
        <v>0</v>
      </c>
      <c r="R149" s="178">
        <f t="shared" si="22"/>
        <v>0</v>
      </c>
      <c r="S149" s="178">
        <v>0</v>
      </c>
      <c r="T149" s="179">
        <f t="shared" si="2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0" t="s">
        <v>122</v>
      </c>
      <c r="AT149" s="180" t="s">
        <v>281</v>
      </c>
      <c r="AU149" s="180" t="s">
        <v>82</v>
      </c>
      <c r="AY149" s="14" t="s">
        <v>113</v>
      </c>
      <c r="BE149" s="181">
        <f t="shared" si="24"/>
        <v>0</v>
      </c>
      <c r="BF149" s="181">
        <f t="shared" si="25"/>
        <v>0</v>
      </c>
      <c r="BG149" s="181">
        <f t="shared" si="26"/>
        <v>0</v>
      </c>
      <c r="BH149" s="181">
        <f t="shared" si="27"/>
        <v>0</v>
      </c>
      <c r="BI149" s="181">
        <f t="shared" si="28"/>
        <v>0</v>
      </c>
      <c r="BJ149" s="14" t="s">
        <v>78</v>
      </c>
      <c r="BK149" s="181">
        <f t="shared" si="29"/>
        <v>0</v>
      </c>
      <c r="BL149" s="14" t="s">
        <v>122</v>
      </c>
      <c r="BM149" s="180" t="s">
        <v>318</v>
      </c>
    </row>
    <row r="150" spans="1:65" s="2" customFormat="1" ht="24.2" customHeight="1">
      <c r="A150" s="31"/>
      <c r="B150" s="32"/>
      <c r="C150" s="184" t="s">
        <v>73</v>
      </c>
      <c r="D150" s="184" t="s">
        <v>281</v>
      </c>
      <c r="E150" s="185" t="s">
        <v>319</v>
      </c>
      <c r="F150" s="186" t="s">
        <v>320</v>
      </c>
      <c r="G150" s="187" t="s">
        <v>119</v>
      </c>
      <c r="H150" s="188">
        <v>2</v>
      </c>
      <c r="I150" s="189"/>
      <c r="J150" s="190">
        <f t="shared" si="20"/>
        <v>0</v>
      </c>
      <c r="K150" s="186" t="s">
        <v>120</v>
      </c>
      <c r="L150" s="36"/>
      <c r="M150" s="191" t="s">
        <v>19</v>
      </c>
      <c r="N150" s="192" t="s">
        <v>44</v>
      </c>
      <c r="O150" s="61"/>
      <c r="P150" s="178">
        <f t="shared" si="21"/>
        <v>0</v>
      </c>
      <c r="Q150" s="178">
        <v>0</v>
      </c>
      <c r="R150" s="178">
        <f t="shared" si="22"/>
        <v>0</v>
      </c>
      <c r="S150" s="178">
        <v>0</v>
      </c>
      <c r="T150" s="179">
        <f t="shared" si="2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0" t="s">
        <v>122</v>
      </c>
      <c r="AT150" s="180" t="s">
        <v>281</v>
      </c>
      <c r="AU150" s="180" t="s">
        <v>82</v>
      </c>
      <c r="AY150" s="14" t="s">
        <v>113</v>
      </c>
      <c r="BE150" s="181">
        <f t="shared" si="24"/>
        <v>0</v>
      </c>
      <c r="BF150" s="181">
        <f t="shared" si="25"/>
        <v>0</v>
      </c>
      <c r="BG150" s="181">
        <f t="shared" si="26"/>
        <v>0</v>
      </c>
      <c r="BH150" s="181">
        <f t="shared" si="27"/>
        <v>0</v>
      </c>
      <c r="BI150" s="181">
        <f t="shared" si="28"/>
        <v>0</v>
      </c>
      <c r="BJ150" s="14" t="s">
        <v>78</v>
      </c>
      <c r="BK150" s="181">
        <f t="shared" si="29"/>
        <v>0</v>
      </c>
      <c r="BL150" s="14" t="s">
        <v>122</v>
      </c>
      <c r="BM150" s="180" t="s">
        <v>321</v>
      </c>
    </row>
    <row r="151" spans="1:65" s="2" customFormat="1" ht="24.2" customHeight="1">
      <c r="A151" s="31"/>
      <c r="B151" s="32"/>
      <c r="C151" s="184" t="s">
        <v>73</v>
      </c>
      <c r="D151" s="184" t="s">
        <v>281</v>
      </c>
      <c r="E151" s="185" t="s">
        <v>322</v>
      </c>
      <c r="F151" s="186" t="s">
        <v>323</v>
      </c>
      <c r="G151" s="187" t="s">
        <v>119</v>
      </c>
      <c r="H151" s="188">
        <v>24</v>
      </c>
      <c r="I151" s="189"/>
      <c r="J151" s="190">
        <f t="shared" si="20"/>
        <v>0</v>
      </c>
      <c r="K151" s="186" t="s">
        <v>120</v>
      </c>
      <c r="L151" s="36"/>
      <c r="M151" s="191" t="s">
        <v>19</v>
      </c>
      <c r="N151" s="192" t="s">
        <v>44</v>
      </c>
      <c r="O151" s="61"/>
      <c r="P151" s="178">
        <f t="shared" si="21"/>
        <v>0</v>
      </c>
      <c r="Q151" s="178">
        <v>0</v>
      </c>
      <c r="R151" s="178">
        <f t="shared" si="22"/>
        <v>0</v>
      </c>
      <c r="S151" s="178">
        <v>0</v>
      </c>
      <c r="T151" s="179">
        <f t="shared" si="2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0" t="s">
        <v>122</v>
      </c>
      <c r="AT151" s="180" t="s">
        <v>281</v>
      </c>
      <c r="AU151" s="180" t="s">
        <v>82</v>
      </c>
      <c r="AY151" s="14" t="s">
        <v>113</v>
      </c>
      <c r="BE151" s="181">
        <f t="shared" si="24"/>
        <v>0</v>
      </c>
      <c r="BF151" s="181">
        <f t="shared" si="25"/>
        <v>0</v>
      </c>
      <c r="BG151" s="181">
        <f t="shared" si="26"/>
        <v>0</v>
      </c>
      <c r="BH151" s="181">
        <f t="shared" si="27"/>
        <v>0</v>
      </c>
      <c r="BI151" s="181">
        <f t="shared" si="28"/>
        <v>0</v>
      </c>
      <c r="BJ151" s="14" t="s">
        <v>78</v>
      </c>
      <c r="BK151" s="181">
        <f t="shared" si="29"/>
        <v>0</v>
      </c>
      <c r="BL151" s="14" t="s">
        <v>122</v>
      </c>
      <c r="BM151" s="180" t="s">
        <v>324</v>
      </c>
    </row>
    <row r="152" spans="1:65" s="2" customFormat="1" ht="24.2" customHeight="1">
      <c r="A152" s="31"/>
      <c r="B152" s="32"/>
      <c r="C152" s="184" t="s">
        <v>73</v>
      </c>
      <c r="D152" s="184" t="s">
        <v>281</v>
      </c>
      <c r="E152" s="185" t="s">
        <v>325</v>
      </c>
      <c r="F152" s="186" t="s">
        <v>326</v>
      </c>
      <c r="G152" s="187" t="s">
        <v>119</v>
      </c>
      <c r="H152" s="188">
        <v>22</v>
      </c>
      <c r="I152" s="189"/>
      <c r="J152" s="190">
        <f t="shared" si="20"/>
        <v>0</v>
      </c>
      <c r="K152" s="186" t="s">
        <v>120</v>
      </c>
      <c r="L152" s="36"/>
      <c r="M152" s="191" t="s">
        <v>19</v>
      </c>
      <c r="N152" s="192" t="s">
        <v>44</v>
      </c>
      <c r="O152" s="61"/>
      <c r="P152" s="178">
        <f t="shared" si="21"/>
        <v>0</v>
      </c>
      <c r="Q152" s="178">
        <v>0</v>
      </c>
      <c r="R152" s="178">
        <f t="shared" si="22"/>
        <v>0</v>
      </c>
      <c r="S152" s="178">
        <v>0</v>
      </c>
      <c r="T152" s="179">
        <f t="shared" si="2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0" t="s">
        <v>122</v>
      </c>
      <c r="AT152" s="180" t="s">
        <v>281</v>
      </c>
      <c r="AU152" s="180" t="s">
        <v>82</v>
      </c>
      <c r="AY152" s="14" t="s">
        <v>113</v>
      </c>
      <c r="BE152" s="181">
        <f t="shared" si="24"/>
        <v>0</v>
      </c>
      <c r="BF152" s="181">
        <f t="shared" si="25"/>
        <v>0</v>
      </c>
      <c r="BG152" s="181">
        <f t="shared" si="26"/>
        <v>0</v>
      </c>
      <c r="BH152" s="181">
        <f t="shared" si="27"/>
        <v>0</v>
      </c>
      <c r="BI152" s="181">
        <f t="shared" si="28"/>
        <v>0</v>
      </c>
      <c r="BJ152" s="14" t="s">
        <v>78</v>
      </c>
      <c r="BK152" s="181">
        <f t="shared" si="29"/>
        <v>0</v>
      </c>
      <c r="BL152" s="14" t="s">
        <v>122</v>
      </c>
      <c r="BM152" s="180" t="s">
        <v>327</v>
      </c>
    </row>
    <row r="153" spans="1:65" s="2" customFormat="1" ht="24.2" customHeight="1">
      <c r="A153" s="31"/>
      <c r="B153" s="32"/>
      <c r="C153" s="184" t="s">
        <v>73</v>
      </c>
      <c r="D153" s="184" t="s">
        <v>281</v>
      </c>
      <c r="E153" s="185" t="s">
        <v>328</v>
      </c>
      <c r="F153" s="186" t="s">
        <v>329</v>
      </c>
      <c r="G153" s="187" t="s">
        <v>119</v>
      </c>
      <c r="H153" s="188">
        <v>8</v>
      </c>
      <c r="I153" s="189"/>
      <c r="J153" s="190">
        <f t="shared" si="20"/>
        <v>0</v>
      </c>
      <c r="K153" s="186" t="s">
        <v>120</v>
      </c>
      <c r="L153" s="36"/>
      <c r="M153" s="191" t="s">
        <v>19</v>
      </c>
      <c r="N153" s="192" t="s">
        <v>44</v>
      </c>
      <c r="O153" s="61"/>
      <c r="P153" s="178">
        <f t="shared" si="21"/>
        <v>0</v>
      </c>
      <c r="Q153" s="178">
        <v>0</v>
      </c>
      <c r="R153" s="178">
        <f t="shared" si="22"/>
        <v>0</v>
      </c>
      <c r="S153" s="178">
        <v>0</v>
      </c>
      <c r="T153" s="179">
        <f t="shared" si="2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0" t="s">
        <v>122</v>
      </c>
      <c r="AT153" s="180" t="s">
        <v>281</v>
      </c>
      <c r="AU153" s="180" t="s">
        <v>82</v>
      </c>
      <c r="AY153" s="14" t="s">
        <v>113</v>
      </c>
      <c r="BE153" s="181">
        <f t="shared" si="24"/>
        <v>0</v>
      </c>
      <c r="BF153" s="181">
        <f t="shared" si="25"/>
        <v>0</v>
      </c>
      <c r="BG153" s="181">
        <f t="shared" si="26"/>
        <v>0</v>
      </c>
      <c r="BH153" s="181">
        <f t="shared" si="27"/>
        <v>0</v>
      </c>
      <c r="BI153" s="181">
        <f t="shared" si="28"/>
        <v>0</v>
      </c>
      <c r="BJ153" s="14" t="s">
        <v>78</v>
      </c>
      <c r="BK153" s="181">
        <f t="shared" si="29"/>
        <v>0</v>
      </c>
      <c r="BL153" s="14" t="s">
        <v>122</v>
      </c>
      <c r="BM153" s="180" t="s">
        <v>330</v>
      </c>
    </row>
    <row r="154" spans="1:65" s="2" customFormat="1" ht="24.2" customHeight="1">
      <c r="A154" s="31"/>
      <c r="B154" s="32"/>
      <c r="C154" s="184" t="s">
        <v>73</v>
      </c>
      <c r="D154" s="184" t="s">
        <v>281</v>
      </c>
      <c r="E154" s="185" t="s">
        <v>331</v>
      </c>
      <c r="F154" s="186" t="s">
        <v>332</v>
      </c>
      <c r="G154" s="187" t="s">
        <v>119</v>
      </c>
      <c r="H154" s="188">
        <v>198</v>
      </c>
      <c r="I154" s="189"/>
      <c r="J154" s="190">
        <f t="shared" si="20"/>
        <v>0</v>
      </c>
      <c r="K154" s="186" t="s">
        <v>120</v>
      </c>
      <c r="L154" s="36"/>
      <c r="M154" s="191" t="s">
        <v>19</v>
      </c>
      <c r="N154" s="192" t="s">
        <v>44</v>
      </c>
      <c r="O154" s="61"/>
      <c r="P154" s="178">
        <f t="shared" si="21"/>
        <v>0</v>
      </c>
      <c r="Q154" s="178">
        <v>0</v>
      </c>
      <c r="R154" s="178">
        <f t="shared" si="22"/>
        <v>0</v>
      </c>
      <c r="S154" s="178">
        <v>0</v>
      </c>
      <c r="T154" s="179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0" t="s">
        <v>122</v>
      </c>
      <c r="AT154" s="180" t="s">
        <v>281</v>
      </c>
      <c r="AU154" s="180" t="s">
        <v>82</v>
      </c>
      <c r="AY154" s="14" t="s">
        <v>113</v>
      </c>
      <c r="BE154" s="181">
        <f t="shared" si="24"/>
        <v>0</v>
      </c>
      <c r="BF154" s="181">
        <f t="shared" si="25"/>
        <v>0</v>
      </c>
      <c r="BG154" s="181">
        <f t="shared" si="26"/>
        <v>0</v>
      </c>
      <c r="BH154" s="181">
        <f t="shared" si="27"/>
        <v>0</v>
      </c>
      <c r="BI154" s="181">
        <f t="shared" si="28"/>
        <v>0</v>
      </c>
      <c r="BJ154" s="14" t="s">
        <v>78</v>
      </c>
      <c r="BK154" s="181">
        <f t="shared" si="29"/>
        <v>0</v>
      </c>
      <c r="BL154" s="14" t="s">
        <v>122</v>
      </c>
      <c r="BM154" s="180" t="s">
        <v>333</v>
      </c>
    </row>
    <row r="155" spans="1:65" s="2" customFormat="1" ht="24.2" customHeight="1">
      <c r="A155" s="31"/>
      <c r="B155" s="32"/>
      <c r="C155" s="184" t="s">
        <v>73</v>
      </c>
      <c r="D155" s="184" t="s">
        <v>281</v>
      </c>
      <c r="E155" s="185" t="s">
        <v>334</v>
      </c>
      <c r="F155" s="186" t="s">
        <v>335</v>
      </c>
      <c r="G155" s="187" t="s">
        <v>119</v>
      </c>
      <c r="H155" s="188">
        <v>4</v>
      </c>
      <c r="I155" s="189"/>
      <c r="J155" s="190">
        <f t="shared" si="20"/>
        <v>0</v>
      </c>
      <c r="K155" s="186" t="s">
        <v>120</v>
      </c>
      <c r="L155" s="36"/>
      <c r="M155" s="191" t="s">
        <v>19</v>
      </c>
      <c r="N155" s="192" t="s">
        <v>44</v>
      </c>
      <c r="O155" s="61"/>
      <c r="P155" s="178">
        <f t="shared" si="21"/>
        <v>0</v>
      </c>
      <c r="Q155" s="178">
        <v>0</v>
      </c>
      <c r="R155" s="178">
        <f t="shared" si="22"/>
        <v>0</v>
      </c>
      <c r="S155" s="178">
        <v>0</v>
      </c>
      <c r="T155" s="179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0" t="s">
        <v>122</v>
      </c>
      <c r="AT155" s="180" t="s">
        <v>281</v>
      </c>
      <c r="AU155" s="180" t="s">
        <v>82</v>
      </c>
      <c r="AY155" s="14" t="s">
        <v>113</v>
      </c>
      <c r="BE155" s="181">
        <f t="shared" si="24"/>
        <v>0</v>
      </c>
      <c r="BF155" s="181">
        <f t="shared" si="25"/>
        <v>0</v>
      </c>
      <c r="BG155" s="181">
        <f t="shared" si="26"/>
        <v>0</v>
      </c>
      <c r="BH155" s="181">
        <f t="shared" si="27"/>
        <v>0</v>
      </c>
      <c r="BI155" s="181">
        <f t="shared" si="28"/>
        <v>0</v>
      </c>
      <c r="BJ155" s="14" t="s">
        <v>78</v>
      </c>
      <c r="BK155" s="181">
        <f t="shared" si="29"/>
        <v>0</v>
      </c>
      <c r="BL155" s="14" t="s">
        <v>122</v>
      </c>
      <c r="BM155" s="180" t="s">
        <v>336</v>
      </c>
    </row>
    <row r="156" spans="1:65" s="2" customFormat="1" ht="24.2" customHeight="1">
      <c r="A156" s="31"/>
      <c r="B156" s="32"/>
      <c r="C156" s="184" t="s">
        <v>73</v>
      </c>
      <c r="D156" s="184" t="s">
        <v>281</v>
      </c>
      <c r="E156" s="185" t="s">
        <v>337</v>
      </c>
      <c r="F156" s="186" t="s">
        <v>338</v>
      </c>
      <c r="G156" s="187" t="s">
        <v>119</v>
      </c>
      <c r="H156" s="188">
        <v>2</v>
      </c>
      <c r="I156" s="189"/>
      <c r="J156" s="190">
        <f t="shared" si="20"/>
        <v>0</v>
      </c>
      <c r="K156" s="186" t="s">
        <v>120</v>
      </c>
      <c r="L156" s="36"/>
      <c r="M156" s="191" t="s">
        <v>19</v>
      </c>
      <c r="N156" s="192" t="s">
        <v>44</v>
      </c>
      <c r="O156" s="61"/>
      <c r="P156" s="178">
        <f t="shared" si="21"/>
        <v>0</v>
      </c>
      <c r="Q156" s="178">
        <v>0</v>
      </c>
      <c r="R156" s="178">
        <f t="shared" si="22"/>
        <v>0</v>
      </c>
      <c r="S156" s="178">
        <v>0</v>
      </c>
      <c r="T156" s="179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0" t="s">
        <v>122</v>
      </c>
      <c r="AT156" s="180" t="s">
        <v>281</v>
      </c>
      <c r="AU156" s="180" t="s">
        <v>82</v>
      </c>
      <c r="AY156" s="14" t="s">
        <v>113</v>
      </c>
      <c r="BE156" s="181">
        <f t="shared" si="24"/>
        <v>0</v>
      </c>
      <c r="BF156" s="181">
        <f t="shared" si="25"/>
        <v>0</v>
      </c>
      <c r="BG156" s="181">
        <f t="shared" si="26"/>
        <v>0</v>
      </c>
      <c r="BH156" s="181">
        <f t="shared" si="27"/>
        <v>0</v>
      </c>
      <c r="BI156" s="181">
        <f t="shared" si="28"/>
        <v>0</v>
      </c>
      <c r="BJ156" s="14" t="s">
        <v>78</v>
      </c>
      <c r="BK156" s="181">
        <f t="shared" si="29"/>
        <v>0</v>
      </c>
      <c r="BL156" s="14" t="s">
        <v>122</v>
      </c>
      <c r="BM156" s="180" t="s">
        <v>339</v>
      </c>
    </row>
    <row r="157" spans="1:65" s="2" customFormat="1" ht="24.2" customHeight="1">
      <c r="A157" s="31"/>
      <c r="B157" s="32"/>
      <c r="C157" s="184" t="s">
        <v>73</v>
      </c>
      <c r="D157" s="184" t="s">
        <v>281</v>
      </c>
      <c r="E157" s="185" t="s">
        <v>340</v>
      </c>
      <c r="F157" s="186" t="s">
        <v>341</v>
      </c>
      <c r="G157" s="187" t="s">
        <v>119</v>
      </c>
      <c r="H157" s="188">
        <v>2</v>
      </c>
      <c r="I157" s="189"/>
      <c r="J157" s="190">
        <f t="shared" si="20"/>
        <v>0</v>
      </c>
      <c r="K157" s="186" t="s">
        <v>120</v>
      </c>
      <c r="L157" s="36"/>
      <c r="M157" s="191" t="s">
        <v>19</v>
      </c>
      <c r="N157" s="192" t="s">
        <v>44</v>
      </c>
      <c r="O157" s="61"/>
      <c r="P157" s="178">
        <f t="shared" si="21"/>
        <v>0</v>
      </c>
      <c r="Q157" s="178">
        <v>0</v>
      </c>
      <c r="R157" s="178">
        <f t="shared" si="22"/>
        <v>0</v>
      </c>
      <c r="S157" s="178">
        <v>0</v>
      </c>
      <c r="T157" s="179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0" t="s">
        <v>122</v>
      </c>
      <c r="AT157" s="180" t="s">
        <v>281</v>
      </c>
      <c r="AU157" s="180" t="s">
        <v>82</v>
      </c>
      <c r="AY157" s="14" t="s">
        <v>113</v>
      </c>
      <c r="BE157" s="181">
        <f t="shared" si="24"/>
        <v>0</v>
      </c>
      <c r="BF157" s="181">
        <f t="shared" si="25"/>
        <v>0</v>
      </c>
      <c r="BG157" s="181">
        <f t="shared" si="26"/>
        <v>0</v>
      </c>
      <c r="BH157" s="181">
        <f t="shared" si="27"/>
        <v>0</v>
      </c>
      <c r="BI157" s="181">
        <f t="shared" si="28"/>
        <v>0</v>
      </c>
      <c r="BJ157" s="14" t="s">
        <v>78</v>
      </c>
      <c r="BK157" s="181">
        <f t="shared" si="29"/>
        <v>0</v>
      </c>
      <c r="BL157" s="14" t="s">
        <v>122</v>
      </c>
      <c r="BM157" s="180" t="s">
        <v>342</v>
      </c>
    </row>
    <row r="158" spans="1:65" s="2" customFormat="1" ht="24.2" customHeight="1">
      <c r="A158" s="31"/>
      <c r="B158" s="32"/>
      <c r="C158" s="184" t="s">
        <v>73</v>
      </c>
      <c r="D158" s="184" t="s">
        <v>281</v>
      </c>
      <c r="E158" s="185" t="s">
        <v>343</v>
      </c>
      <c r="F158" s="186" t="s">
        <v>344</v>
      </c>
      <c r="G158" s="187" t="s">
        <v>119</v>
      </c>
      <c r="H158" s="188">
        <v>2</v>
      </c>
      <c r="I158" s="189"/>
      <c r="J158" s="190">
        <f t="shared" si="20"/>
        <v>0</v>
      </c>
      <c r="K158" s="186" t="s">
        <v>120</v>
      </c>
      <c r="L158" s="36"/>
      <c r="M158" s="191" t="s">
        <v>19</v>
      </c>
      <c r="N158" s="192" t="s">
        <v>44</v>
      </c>
      <c r="O158" s="61"/>
      <c r="P158" s="178">
        <f t="shared" si="21"/>
        <v>0</v>
      </c>
      <c r="Q158" s="178">
        <v>0</v>
      </c>
      <c r="R158" s="178">
        <f t="shared" si="22"/>
        <v>0</v>
      </c>
      <c r="S158" s="178">
        <v>0</v>
      </c>
      <c r="T158" s="179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0" t="s">
        <v>122</v>
      </c>
      <c r="AT158" s="180" t="s">
        <v>281</v>
      </c>
      <c r="AU158" s="180" t="s">
        <v>82</v>
      </c>
      <c r="AY158" s="14" t="s">
        <v>113</v>
      </c>
      <c r="BE158" s="181">
        <f t="shared" si="24"/>
        <v>0</v>
      </c>
      <c r="BF158" s="181">
        <f t="shared" si="25"/>
        <v>0</v>
      </c>
      <c r="BG158" s="181">
        <f t="shared" si="26"/>
        <v>0</v>
      </c>
      <c r="BH158" s="181">
        <f t="shared" si="27"/>
        <v>0</v>
      </c>
      <c r="BI158" s="181">
        <f t="shared" si="28"/>
        <v>0</v>
      </c>
      <c r="BJ158" s="14" t="s">
        <v>78</v>
      </c>
      <c r="BK158" s="181">
        <f t="shared" si="29"/>
        <v>0</v>
      </c>
      <c r="BL158" s="14" t="s">
        <v>122</v>
      </c>
      <c r="BM158" s="180" t="s">
        <v>345</v>
      </c>
    </row>
    <row r="159" spans="1:65" s="2" customFormat="1" ht="24.2" customHeight="1">
      <c r="A159" s="31"/>
      <c r="B159" s="32"/>
      <c r="C159" s="184" t="s">
        <v>73</v>
      </c>
      <c r="D159" s="184" t="s">
        <v>281</v>
      </c>
      <c r="E159" s="185" t="s">
        <v>346</v>
      </c>
      <c r="F159" s="186" t="s">
        <v>347</v>
      </c>
      <c r="G159" s="187" t="s">
        <v>160</v>
      </c>
      <c r="H159" s="188">
        <v>1200</v>
      </c>
      <c r="I159" s="189"/>
      <c r="J159" s="190">
        <f t="shared" si="20"/>
        <v>0</v>
      </c>
      <c r="K159" s="186" t="s">
        <v>120</v>
      </c>
      <c r="L159" s="36"/>
      <c r="M159" s="191" t="s">
        <v>19</v>
      </c>
      <c r="N159" s="192" t="s">
        <v>44</v>
      </c>
      <c r="O159" s="61"/>
      <c r="P159" s="178">
        <f t="shared" si="21"/>
        <v>0</v>
      </c>
      <c r="Q159" s="178">
        <v>0</v>
      </c>
      <c r="R159" s="178">
        <f t="shared" si="22"/>
        <v>0</v>
      </c>
      <c r="S159" s="178">
        <v>0</v>
      </c>
      <c r="T159" s="179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0" t="s">
        <v>122</v>
      </c>
      <c r="AT159" s="180" t="s">
        <v>281</v>
      </c>
      <c r="AU159" s="180" t="s">
        <v>82</v>
      </c>
      <c r="AY159" s="14" t="s">
        <v>113</v>
      </c>
      <c r="BE159" s="181">
        <f t="shared" si="24"/>
        <v>0</v>
      </c>
      <c r="BF159" s="181">
        <f t="shared" si="25"/>
        <v>0</v>
      </c>
      <c r="BG159" s="181">
        <f t="shared" si="26"/>
        <v>0</v>
      </c>
      <c r="BH159" s="181">
        <f t="shared" si="27"/>
        <v>0</v>
      </c>
      <c r="BI159" s="181">
        <f t="shared" si="28"/>
        <v>0</v>
      </c>
      <c r="BJ159" s="14" t="s">
        <v>78</v>
      </c>
      <c r="BK159" s="181">
        <f t="shared" si="29"/>
        <v>0</v>
      </c>
      <c r="BL159" s="14" t="s">
        <v>122</v>
      </c>
      <c r="BM159" s="180" t="s">
        <v>348</v>
      </c>
    </row>
    <row r="160" spans="1:65" s="2" customFormat="1" ht="24.2" customHeight="1">
      <c r="A160" s="31"/>
      <c r="B160" s="32"/>
      <c r="C160" s="184" t="s">
        <v>73</v>
      </c>
      <c r="D160" s="184" t="s">
        <v>281</v>
      </c>
      <c r="E160" s="185" t="s">
        <v>349</v>
      </c>
      <c r="F160" s="186" t="s">
        <v>350</v>
      </c>
      <c r="G160" s="187" t="s">
        <v>119</v>
      </c>
      <c r="H160" s="188">
        <v>2</v>
      </c>
      <c r="I160" s="189"/>
      <c r="J160" s="190">
        <f t="shared" si="20"/>
        <v>0</v>
      </c>
      <c r="K160" s="186" t="s">
        <v>120</v>
      </c>
      <c r="L160" s="36"/>
      <c r="M160" s="191" t="s">
        <v>19</v>
      </c>
      <c r="N160" s="192" t="s">
        <v>44</v>
      </c>
      <c r="O160" s="61"/>
      <c r="P160" s="178">
        <f t="shared" si="21"/>
        <v>0</v>
      </c>
      <c r="Q160" s="178">
        <v>0</v>
      </c>
      <c r="R160" s="178">
        <f t="shared" si="22"/>
        <v>0</v>
      </c>
      <c r="S160" s="178">
        <v>0</v>
      </c>
      <c r="T160" s="179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0" t="s">
        <v>122</v>
      </c>
      <c r="AT160" s="180" t="s">
        <v>281</v>
      </c>
      <c r="AU160" s="180" t="s">
        <v>82</v>
      </c>
      <c r="AY160" s="14" t="s">
        <v>113</v>
      </c>
      <c r="BE160" s="181">
        <f t="shared" si="24"/>
        <v>0</v>
      </c>
      <c r="BF160" s="181">
        <f t="shared" si="25"/>
        <v>0</v>
      </c>
      <c r="BG160" s="181">
        <f t="shared" si="26"/>
        <v>0</v>
      </c>
      <c r="BH160" s="181">
        <f t="shared" si="27"/>
        <v>0</v>
      </c>
      <c r="BI160" s="181">
        <f t="shared" si="28"/>
        <v>0</v>
      </c>
      <c r="BJ160" s="14" t="s">
        <v>78</v>
      </c>
      <c r="BK160" s="181">
        <f t="shared" si="29"/>
        <v>0</v>
      </c>
      <c r="BL160" s="14" t="s">
        <v>122</v>
      </c>
      <c r="BM160" s="180" t="s">
        <v>351</v>
      </c>
    </row>
    <row r="161" spans="1:65" s="2" customFormat="1" ht="24.2" customHeight="1">
      <c r="A161" s="31"/>
      <c r="B161" s="32"/>
      <c r="C161" s="184" t="s">
        <v>73</v>
      </c>
      <c r="D161" s="184" t="s">
        <v>281</v>
      </c>
      <c r="E161" s="185" t="s">
        <v>352</v>
      </c>
      <c r="F161" s="186" t="s">
        <v>353</v>
      </c>
      <c r="G161" s="187" t="s">
        <v>119</v>
      </c>
      <c r="H161" s="188">
        <v>24</v>
      </c>
      <c r="I161" s="189"/>
      <c r="J161" s="190">
        <f t="shared" si="20"/>
        <v>0</v>
      </c>
      <c r="K161" s="186" t="s">
        <v>120</v>
      </c>
      <c r="L161" s="36"/>
      <c r="M161" s="191" t="s">
        <v>19</v>
      </c>
      <c r="N161" s="192" t="s">
        <v>44</v>
      </c>
      <c r="O161" s="61"/>
      <c r="P161" s="178">
        <f t="shared" si="21"/>
        <v>0</v>
      </c>
      <c r="Q161" s="178">
        <v>0</v>
      </c>
      <c r="R161" s="178">
        <f t="shared" si="22"/>
        <v>0</v>
      </c>
      <c r="S161" s="178">
        <v>0</v>
      </c>
      <c r="T161" s="179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0" t="s">
        <v>122</v>
      </c>
      <c r="AT161" s="180" t="s">
        <v>281</v>
      </c>
      <c r="AU161" s="180" t="s">
        <v>82</v>
      </c>
      <c r="AY161" s="14" t="s">
        <v>113</v>
      </c>
      <c r="BE161" s="181">
        <f t="shared" si="24"/>
        <v>0</v>
      </c>
      <c r="BF161" s="181">
        <f t="shared" si="25"/>
        <v>0</v>
      </c>
      <c r="BG161" s="181">
        <f t="shared" si="26"/>
        <v>0</v>
      </c>
      <c r="BH161" s="181">
        <f t="shared" si="27"/>
        <v>0</v>
      </c>
      <c r="BI161" s="181">
        <f t="shared" si="28"/>
        <v>0</v>
      </c>
      <c r="BJ161" s="14" t="s">
        <v>78</v>
      </c>
      <c r="BK161" s="181">
        <f t="shared" si="29"/>
        <v>0</v>
      </c>
      <c r="BL161" s="14" t="s">
        <v>122</v>
      </c>
      <c r="BM161" s="180" t="s">
        <v>354</v>
      </c>
    </row>
    <row r="162" spans="1:65" s="2" customFormat="1" ht="24.2" customHeight="1">
      <c r="A162" s="31"/>
      <c r="B162" s="32"/>
      <c r="C162" s="184" t="s">
        <v>73</v>
      </c>
      <c r="D162" s="184" t="s">
        <v>281</v>
      </c>
      <c r="E162" s="185" t="s">
        <v>355</v>
      </c>
      <c r="F162" s="186" t="s">
        <v>356</v>
      </c>
      <c r="G162" s="187" t="s">
        <v>119</v>
      </c>
      <c r="H162" s="188">
        <v>6</v>
      </c>
      <c r="I162" s="189"/>
      <c r="J162" s="190">
        <f t="shared" si="20"/>
        <v>0</v>
      </c>
      <c r="K162" s="186" t="s">
        <v>120</v>
      </c>
      <c r="L162" s="36"/>
      <c r="M162" s="191" t="s">
        <v>19</v>
      </c>
      <c r="N162" s="192" t="s">
        <v>44</v>
      </c>
      <c r="O162" s="61"/>
      <c r="P162" s="178">
        <f t="shared" si="21"/>
        <v>0</v>
      </c>
      <c r="Q162" s="178">
        <v>0</v>
      </c>
      <c r="R162" s="178">
        <f t="shared" si="22"/>
        <v>0</v>
      </c>
      <c r="S162" s="178">
        <v>0</v>
      </c>
      <c r="T162" s="179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0" t="s">
        <v>122</v>
      </c>
      <c r="AT162" s="180" t="s">
        <v>281</v>
      </c>
      <c r="AU162" s="180" t="s">
        <v>82</v>
      </c>
      <c r="AY162" s="14" t="s">
        <v>113</v>
      </c>
      <c r="BE162" s="181">
        <f t="shared" si="24"/>
        <v>0</v>
      </c>
      <c r="BF162" s="181">
        <f t="shared" si="25"/>
        <v>0</v>
      </c>
      <c r="BG162" s="181">
        <f t="shared" si="26"/>
        <v>0</v>
      </c>
      <c r="BH162" s="181">
        <f t="shared" si="27"/>
        <v>0</v>
      </c>
      <c r="BI162" s="181">
        <f t="shared" si="28"/>
        <v>0</v>
      </c>
      <c r="BJ162" s="14" t="s">
        <v>78</v>
      </c>
      <c r="BK162" s="181">
        <f t="shared" si="29"/>
        <v>0</v>
      </c>
      <c r="BL162" s="14" t="s">
        <v>122</v>
      </c>
      <c r="BM162" s="180" t="s">
        <v>357</v>
      </c>
    </row>
    <row r="163" spans="1:65" s="2" customFormat="1" ht="24.2" customHeight="1">
      <c r="A163" s="31"/>
      <c r="B163" s="32"/>
      <c r="C163" s="184" t="s">
        <v>73</v>
      </c>
      <c r="D163" s="184" t="s">
        <v>281</v>
      </c>
      <c r="E163" s="185" t="s">
        <v>358</v>
      </c>
      <c r="F163" s="186" t="s">
        <v>359</v>
      </c>
      <c r="G163" s="187" t="s">
        <v>160</v>
      </c>
      <c r="H163" s="188">
        <v>1200</v>
      </c>
      <c r="I163" s="189"/>
      <c r="J163" s="190">
        <f t="shared" si="20"/>
        <v>0</v>
      </c>
      <c r="K163" s="186" t="s">
        <v>120</v>
      </c>
      <c r="L163" s="36"/>
      <c r="M163" s="191" t="s">
        <v>19</v>
      </c>
      <c r="N163" s="192" t="s">
        <v>44</v>
      </c>
      <c r="O163" s="61"/>
      <c r="P163" s="178">
        <f t="shared" si="21"/>
        <v>0</v>
      </c>
      <c r="Q163" s="178">
        <v>0</v>
      </c>
      <c r="R163" s="178">
        <f t="shared" si="22"/>
        <v>0</v>
      </c>
      <c r="S163" s="178">
        <v>0</v>
      </c>
      <c r="T163" s="179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0" t="s">
        <v>122</v>
      </c>
      <c r="AT163" s="180" t="s">
        <v>281</v>
      </c>
      <c r="AU163" s="180" t="s">
        <v>82</v>
      </c>
      <c r="AY163" s="14" t="s">
        <v>113</v>
      </c>
      <c r="BE163" s="181">
        <f t="shared" si="24"/>
        <v>0</v>
      </c>
      <c r="BF163" s="181">
        <f t="shared" si="25"/>
        <v>0</v>
      </c>
      <c r="BG163" s="181">
        <f t="shared" si="26"/>
        <v>0</v>
      </c>
      <c r="BH163" s="181">
        <f t="shared" si="27"/>
        <v>0</v>
      </c>
      <c r="BI163" s="181">
        <f t="shared" si="28"/>
        <v>0</v>
      </c>
      <c r="BJ163" s="14" t="s">
        <v>78</v>
      </c>
      <c r="BK163" s="181">
        <f t="shared" si="29"/>
        <v>0</v>
      </c>
      <c r="BL163" s="14" t="s">
        <v>122</v>
      </c>
      <c r="BM163" s="180" t="s">
        <v>360</v>
      </c>
    </row>
    <row r="164" spans="1:65" s="2" customFormat="1" ht="24.2" customHeight="1">
      <c r="A164" s="31"/>
      <c r="B164" s="32"/>
      <c r="C164" s="184" t="s">
        <v>73</v>
      </c>
      <c r="D164" s="184" t="s">
        <v>281</v>
      </c>
      <c r="E164" s="185" t="s">
        <v>361</v>
      </c>
      <c r="F164" s="186" t="s">
        <v>362</v>
      </c>
      <c r="G164" s="187" t="s">
        <v>160</v>
      </c>
      <c r="H164" s="188">
        <v>1200</v>
      </c>
      <c r="I164" s="189"/>
      <c r="J164" s="190">
        <f t="shared" si="20"/>
        <v>0</v>
      </c>
      <c r="K164" s="186" t="s">
        <v>120</v>
      </c>
      <c r="L164" s="36"/>
      <c r="M164" s="191" t="s">
        <v>19</v>
      </c>
      <c r="N164" s="192" t="s">
        <v>44</v>
      </c>
      <c r="O164" s="61"/>
      <c r="P164" s="178">
        <f t="shared" si="21"/>
        <v>0</v>
      </c>
      <c r="Q164" s="178">
        <v>0</v>
      </c>
      <c r="R164" s="178">
        <f t="shared" si="22"/>
        <v>0</v>
      </c>
      <c r="S164" s="178">
        <v>0</v>
      </c>
      <c r="T164" s="179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0" t="s">
        <v>122</v>
      </c>
      <c r="AT164" s="180" t="s">
        <v>281</v>
      </c>
      <c r="AU164" s="180" t="s">
        <v>82</v>
      </c>
      <c r="AY164" s="14" t="s">
        <v>113</v>
      </c>
      <c r="BE164" s="181">
        <f t="shared" si="24"/>
        <v>0</v>
      </c>
      <c r="BF164" s="181">
        <f t="shared" si="25"/>
        <v>0</v>
      </c>
      <c r="BG164" s="181">
        <f t="shared" si="26"/>
        <v>0</v>
      </c>
      <c r="BH164" s="181">
        <f t="shared" si="27"/>
        <v>0</v>
      </c>
      <c r="BI164" s="181">
        <f t="shared" si="28"/>
        <v>0</v>
      </c>
      <c r="BJ164" s="14" t="s">
        <v>78</v>
      </c>
      <c r="BK164" s="181">
        <f t="shared" si="29"/>
        <v>0</v>
      </c>
      <c r="BL164" s="14" t="s">
        <v>122</v>
      </c>
      <c r="BM164" s="180" t="s">
        <v>363</v>
      </c>
    </row>
    <row r="165" spans="1:65" s="2" customFormat="1" ht="24.2" customHeight="1">
      <c r="A165" s="31"/>
      <c r="B165" s="32"/>
      <c r="C165" s="184" t="s">
        <v>73</v>
      </c>
      <c r="D165" s="184" t="s">
        <v>281</v>
      </c>
      <c r="E165" s="185" t="s">
        <v>364</v>
      </c>
      <c r="F165" s="186" t="s">
        <v>365</v>
      </c>
      <c r="G165" s="187" t="s">
        <v>160</v>
      </c>
      <c r="H165" s="188">
        <v>1200</v>
      </c>
      <c r="I165" s="189"/>
      <c r="J165" s="190">
        <f t="shared" si="20"/>
        <v>0</v>
      </c>
      <c r="K165" s="186" t="s">
        <v>120</v>
      </c>
      <c r="L165" s="36"/>
      <c r="M165" s="191" t="s">
        <v>19</v>
      </c>
      <c r="N165" s="192" t="s">
        <v>44</v>
      </c>
      <c r="O165" s="61"/>
      <c r="P165" s="178">
        <f t="shared" si="21"/>
        <v>0</v>
      </c>
      <c r="Q165" s="178">
        <v>0</v>
      </c>
      <c r="R165" s="178">
        <f t="shared" si="22"/>
        <v>0</v>
      </c>
      <c r="S165" s="178">
        <v>0</v>
      </c>
      <c r="T165" s="179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0" t="s">
        <v>122</v>
      </c>
      <c r="AT165" s="180" t="s">
        <v>281</v>
      </c>
      <c r="AU165" s="180" t="s">
        <v>82</v>
      </c>
      <c r="AY165" s="14" t="s">
        <v>113</v>
      </c>
      <c r="BE165" s="181">
        <f t="shared" si="24"/>
        <v>0</v>
      </c>
      <c r="BF165" s="181">
        <f t="shared" si="25"/>
        <v>0</v>
      </c>
      <c r="BG165" s="181">
        <f t="shared" si="26"/>
        <v>0</v>
      </c>
      <c r="BH165" s="181">
        <f t="shared" si="27"/>
        <v>0</v>
      </c>
      <c r="BI165" s="181">
        <f t="shared" si="28"/>
        <v>0</v>
      </c>
      <c r="BJ165" s="14" t="s">
        <v>78</v>
      </c>
      <c r="BK165" s="181">
        <f t="shared" si="29"/>
        <v>0</v>
      </c>
      <c r="BL165" s="14" t="s">
        <v>122</v>
      </c>
      <c r="BM165" s="180" t="s">
        <v>366</v>
      </c>
    </row>
    <row r="166" spans="1:65" s="2" customFormat="1" ht="24.2" customHeight="1">
      <c r="A166" s="31"/>
      <c r="B166" s="32"/>
      <c r="C166" s="184" t="s">
        <v>73</v>
      </c>
      <c r="D166" s="184" t="s">
        <v>281</v>
      </c>
      <c r="E166" s="185" t="s">
        <v>367</v>
      </c>
      <c r="F166" s="186" t="s">
        <v>368</v>
      </c>
      <c r="G166" s="187" t="s">
        <v>119</v>
      </c>
      <c r="H166" s="188">
        <v>5</v>
      </c>
      <c r="I166" s="189"/>
      <c r="J166" s="190">
        <f t="shared" si="20"/>
        <v>0</v>
      </c>
      <c r="K166" s="186" t="s">
        <v>120</v>
      </c>
      <c r="L166" s="36"/>
      <c r="M166" s="191" t="s">
        <v>19</v>
      </c>
      <c r="N166" s="192" t="s">
        <v>44</v>
      </c>
      <c r="O166" s="61"/>
      <c r="P166" s="178">
        <f t="shared" si="21"/>
        <v>0</v>
      </c>
      <c r="Q166" s="178">
        <v>0</v>
      </c>
      <c r="R166" s="178">
        <f t="shared" si="22"/>
        <v>0</v>
      </c>
      <c r="S166" s="178">
        <v>0</v>
      </c>
      <c r="T166" s="179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0" t="s">
        <v>122</v>
      </c>
      <c r="AT166" s="180" t="s">
        <v>281</v>
      </c>
      <c r="AU166" s="180" t="s">
        <v>82</v>
      </c>
      <c r="AY166" s="14" t="s">
        <v>113</v>
      </c>
      <c r="BE166" s="181">
        <f t="shared" si="24"/>
        <v>0</v>
      </c>
      <c r="BF166" s="181">
        <f t="shared" si="25"/>
        <v>0</v>
      </c>
      <c r="BG166" s="181">
        <f t="shared" si="26"/>
        <v>0</v>
      </c>
      <c r="BH166" s="181">
        <f t="shared" si="27"/>
        <v>0</v>
      </c>
      <c r="BI166" s="181">
        <f t="shared" si="28"/>
        <v>0</v>
      </c>
      <c r="BJ166" s="14" t="s">
        <v>78</v>
      </c>
      <c r="BK166" s="181">
        <f t="shared" si="29"/>
        <v>0</v>
      </c>
      <c r="BL166" s="14" t="s">
        <v>122</v>
      </c>
      <c r="BM166" s="180" t="s">
        <v>369</v>
      </c>
    </row>
    <row r="167" spans="1:65" s="2" customFormat="1" ht="24.2" customHeight="1">
      <c r="A167" s="31"/>
      <c r="B167" s="32"/>
      <c r="C167" s="184" t="s">
        <v>73</v>
      </c>
      <c r="D167" s="184" t="s">
        <v>281</v>
      </c>
      <c r="E167" s="185" t="s">
        <v>370</v>
      </c>
      <c r="F167" s="186" t="s">
        <v>371</v>
      </c>
      <c r="G167" s="187" t="s">
        <v>119</v>
      </c>
      <c r="H167" s="188">
        <v>5</v>
      </c>
      <c r="I167" s="189"/>
      <c r="J167" s="190">
        <f t="shared" si="20"/>
        <v>0</v>
      </c>
      <c r="K167" s="186" t="s">
        <v>120</v>
      </c>
      <c r="L167" s="36"/>
      <c r="M167" s="191" t="s">
        <v>19</v>
      </c>
      <c r="N167" s="192" t="s">
        <v>44</v>
      </c>
      <c r="O167" s="61"/>
      <c r="P167" s="178">
        <f t="shared" si="21"/>
        <v>0</v>
      </c>
      <c r="Q167" s="178">
        <v>0</v>
      </c>
      <c r="R167" s="178">
        <f t="shared" si="22"/>
        <v>0</v>
      </c>
      <c r="S167" s="178">
        <v>0</v>
      </c>
      <c r="T167" s="179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0" t="s">
        <v>122</v>
      </c>
      <c r="AT167" s="180" t="s">
        <v>281</v>
      </c>
      <c r="AU167" s="180" t="s">
        <v>82</v>
      </c>
      <c r="AY167" s="14" t="s">
        <v>113</v>
      </c>
      <c r="BE167" s="181">
        <f t="shared" si="24"/>
        <v>0</v>
      </c>
      <c r="BF167" s="181">
        <f t="shared" si="25"/>
        <v>0</v>
      </c>
      <c r="BG167" s="181">
        <f t="shared" si="26"/>
        <v>0</v>
      </c>
      <c r="BH167" s="181">
        <f t="shared" si="27"/>
        <v>0</v>
      </c>
      <c r="BI167" s="181">
        <f t="shared" si="28"/>
        <v>0</v>
      </c>
      <c r="BJ167" s="14" t="s">
        <v>78</v>
      </c>
      <c r="BK167" s="181">
        <f t="shared" si="29"/>
        <v>0</v>
      </c>
      <c r="BL167" s="14" t="s">
        <v>122</v>
      </c>
      <c r="BM167" s="180" t="s">
        <v>372</v>
      </c>
    </row>
    <row r="168" spans="1:65" s="2" customFormat="1" ht="24.2" customHeight="1">
      <c r="A168" s="31"/>
      <c r="B168" s="32"/>
      <c r="C168" s="184" t="s">
        <v>73</v>
      </c>
      <c r="D168" s="184" t="s">
        <v>281</v>
      </c>
      <c r="E168" s="185" t="s">
        <v>373</v>
      </c>
      <c r="F168" s="186" t="s">
        <v>374</v>
      </c>
      <c r="G168" s="187" t="s">
        <v>119</v>
      </c>
      <c r="H168" s="188">
        <v>4</v>
      </c>
      <c r="I168" s="189"/>
      <c r="J168" s="190">
        <f t="shared" si="20"/>
        <v>0</v>
      </c>
      <c r="K168" s="186" t="s">
        <v>120</v>
      </c>
      <c r="L168" s="36"/>
      <c r="M168" s="191" t="s">
        <v>19</v>
      </c>
      <c r="N168" s="192" t="s">
        <v>44</v>
      </c>
      <c r="O168" s="61"/>
      <c r="P168" s="178">
        <f t="shared" si="21"/>
        <v>0</v>
      </c>
      <c r="Q168" s="178">
        <v>0</v>
      </c>
      <c r="R168" s="178">
        <f t="shared" si="22"/>
        <v>0</v>
      </c>
      <c r="S168" s="178">
        <v>0</v>
      </c>
      <c r="T168" s="179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0" t="s">
        <v>122</v>
      </c>
      <c r="AT168" s="180" t="s">
        <v>281</v>
      </c>
      <c r="AU168" s="180" t="s">
        <v>82</v>
      </c>
      <c r="AY168" s="14" t="s">
        <v>113</v>
      </c>
      <c r="BE168" s="181">
        <f t="shared" si="24"/>
        <v>0</v>
      </c>
      <c r="BF168" s="181">
        <f t="shared" si="25"/>
        <v>0</v>
      </c>
      <c r="BG168" s="181">
        <f t="shared" si="26"/>
        <v>0</v>
      </c>
      <c r="BH168" s="181">
        <f t="shared" si="27"/>
        <v>0</v>
      </c>
      <c r="BI168" s="181">
        <f t="shared" si="28"/>
        <v>0</v>
      </c>
      <c r="BJ168" s="14" t="s">
        <v>78</v>
      </c>
      <c r="BK168" s="181">
        <f t="shared" si="29"/>
        <v>0</v>
      </c>
      <c r="BL168" s="14" t="s">
        <v>122</v>
      </c>
      <c r="BM168" s="180" t="s">
        <v>375</v>
      </c>
    </row>
    <row r="169" spans="1:65" s="2" customFormat="1" ht="24.2" customHeight="1">
      <c r="A169" s="31"/>
      <c r="B169" s="32"/>
      <c r="C169" s="184" t="s">
        <v>73</v>
      </c>
      <c r="D169" s="184" t="s">
        <v>281</v>
      </c>
      <c r="E169" s="185" t="s">
        <v>376</v>
      </c>
      <c r="F169" s="186" t="s">
        <v>377</v>
      </c>
      <c r="G169" s="187" t="s">
        <v>378</v>
      </c>
      <c r="H169" s="188">
        <v>1.2</v>
      </c>
      <c r="I169" s="189"/>
      <c r="J169" s="190">
        <f t="shared" si="20"/>
        <v>0</v>
      </c>
      <c r="K169" s="186" t="s">
        <v>120</v>
      </c>
      <c r="L169" s="36"/>
      <c r="M169" s="191" t="s">
        <v>19</v>
      </c>
      <c r="N169" s="192" t="s">
        <v>44</v>
      </c>
      <c r="O169" s="61"/>
      <c r="P169" s="178">
        <f t="shared" si="21"/>
        <v>0</v>
      </c>
      <c r="Q169" s="178">
        <v>0</v>
      </c>
      <c r="R169" s="178">
        <f t="shared" si="22"/>
        <v>0</v>
      </c>
      <c r="S169" s="178">
        <v>0</v>
      </c>
      <c r="T169" s="179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0" t="s">
        <v>122</v>
      </c>
      <c r="AT169" s="180" t="s">
        <v>281</v>
      </c>
      <c r="AU169" s="180" t="s">
        <v>82</v>
      </c>
      <c r="AY169" s="14" t="s">
        <v>113</v>
      </c>
      <c r="BE169" s="181">
        <f t="shared" si="24"/>
        <v>0</v>
      </c>
      <c r="BF169" s="181">
        <f t="shared" si="25"/>
        <v>0</v>
      </c>
      <c r="BG169" s="181">
        <f t="shared" si="26"/>
        <v>0</v>
      </c>
      <c r="BH169" s="181">
        <f t="shared" si="27"/>
        <v>0</v>
      </c>
      <c r="BI169" s="181">
        <f t="shared" si="28"/>
        <v>0</v>
      </c>
      <c r="BJ169" s="14" t="s">
        <v>78</v>
      </c>
      <c r="BK169" s="181">
        <f t="shared" si="29"/>
        <v>0</v>
      </c>
      <c r="BL169" s="14" t="s">
        <v>122</v>
      </c>
      <c r="BM169" s="180" t="s">
        <v>379</v>
      </c>
    </row>
    <row r="170" spans="1:65" s="2" customFormat="1" ht="24.2" customHeight="1">
      <c r="A170" s="31"/>
      <c r="B170" s="32"/>
      <c r="C170" s="184" t="s">
        <v>73</v>
      </c>
      <c r="D170" s="184" t="s">
        <v>281</v>
      </c>
      <c r="E170" s="185" t="s">
        <v>380</v>
      </c>
      <c r="F170" s="186" t="s">
        <v>381</v>
      </c>
      <c r="G170" s="187" t="s">
        <v>378</v>
      </c>
      <c r="H170" s="188">
        <v>1.2</v>
      </c>
      <c r="I170" s="189"/>
      <c r="J170" s="190">
        <f t="shared" ref="J170:J201" si="30">ROUND(I170*H170,2)</f>
        <v>0</v>
      </c>
      <c r="K170" s="186" t="s">
        <v>120</v>
      </c>
      <c r="L170" s="36"/>
      <c r="M170" s="191" t="s">
        <v>19</v>
      </c>
      <c r="N170" s="192" t="s">
        <v>44</v>
      </c>
      <c r="O170" s="61"/>
      <c r="P170" s="178">
        <f t="shared" ref="P170:P201" si="31">O170*H170</f>
        <v>0</v>
      </c>
      <c r="Q170" s="178">
        <v>0</v>
      </c>
      <c r="R170" s="178">
        <f t="shared" ref="R170:R201" si="32">Q170*H170</f>
        <v>0</v>
      </c>
      <c r="S170" s="178">
        <v>0</v>
      </c>
      <c r="T170" s="179">
        <f t="shared" ref="T170:T201" si="33"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0" t="s">
        <v>122</v>
      </c>
      <c r="AT170" s="180" t="s">
        <v>281</v>
      </c>
      <c r="AU170" s="180" t="s">
        <v>82</v>
      </c>
      <c r="AY170" s="14" t="s">
        <v>113</v>
      </c>
      <c r="BE170" s="181">
        <f t="shared" ref="BE170:BE201" si="34">IF(N170="základní",J170,0)</f>
        <v>0</v>
      </c>
      <c r="BF170" s="181">
        <f t="shared" ref="BF170:BF201" si="35">IF(N170="snížená",J170,0)</f>
        <v>0</v>
      </c>
      <c r="BG170" s="181">
        <f t="shared" ref="BG170:BG201" si="36">IF(N170="zákl. přenesená",J170,0)</f>
        <v>0</v>
      </c>
      <c r="BH170" s="181">
        <f t="shared" ref="BH170:BH201" si="37">IF(N170="sníž. přenesená",J170,0)</f>
        <v>0</v>
      </c>
      <c r="BI170" s="181">
        <f t="shared" ref="BI170:BI201" si="38">IF(N170="nulová",J170,0)</f>
        <v>0</v>
      </c>
      <c r="BJ170" s="14" t="s">
        <v>78</v>
      </c>
      <c r="BK170" s="181">
        <f t="shared" ref="BK170:BK201" si="39">ROUND(I170*H170,2)</f>
        <v>0</v>
      </c>
      <c r="BL170" s="14" t="s">
        <v>122</v>
      </c>
      <c r="BM170" s="180" t="s">
        <v>382</v>
      </c>
    </row>
    <row r="171" spans="1:65" s="2" customFormat="1" ht="24.2" customHeight="1">
      <c r="A171" s="31"/>
      <c r="B171" s="32"/>
      <c r="C171" s="184" t="s">
        <v>73</v>
      </c>
      <c r="D171" s="184" t="s">
        <v>281</v>
      </c>
      <c r="E171" s="185" t="s">
        <v>383</v>
      </c>
      <c r="F171" s="186" t="s">
        <v>384</v>
      </c>
      <c r="G171" s="187" t="s">
        <v>160</v>
      </c>
      <c r="H171" s="188">
        <v>100</v>
      </c>
      <c r="I171" s="189"/>
      <c r="J171" s="190">
        <f t="shared" si="30"/>
        <v>0</v>
      </c>
      <c r="K171" s="186" t="s">
        <v>120</v>
      </c>
      <c r="L171" s="36"/>
      <c r="M171" s="191" t="s">
        <v>19</v>
      </c>
      <c r="N171" s="192" t="s">
        <v>44</v>
      </c>
      <c r="O171" s="61"/>
      <c r="P171" s="178">
        <f t="shared" si="31"/>
        <v>0</v>
      </c>
      <c r="Q171" s="178">
        <v>0</v>
      </c>
      <c r="R171" s="178">
        <f t="shared" si="32"/>
        <v>0</v>
      </c>
      <c r="S171" s="178">
        <v>0</v>
      </c>
      <c r="T171" s="179">
        <f t="shared" si="3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0" t="s">
        <v>122</v>
      </c>
      <c r="AT171" s="180" t="s">
        <v>281</v>
      </c>
      <c r="AU171" s="180" t="s">
        <v>82</v>
      </c>
      <c r="AY171" s="14" t="s">
        <v>113</v>
      </c>
      <c r="BE171" s="181">
        <f t="shared" si="34"/>
        <v>0</v>
      </c>
      <c r="BF171" s="181">
        <f t="shared" si="35"/>
        <v>0</v>
      </c>
      <c r="BG171" s="181">
        <f t="shared" si="36"/>
        <v>0</v>
      </c>
      <c r="BH171" s="181">
        <f t="shared" si="37"/>
        <v>0</v>
      </c>
      <c r="BI171" s="181">
        <f t="shared" si="38"/>
        <v>0</v>
      </c>
      <c r="BJ171" s="14" t="s">
        <v>78</v>
      </c>
      <c r="BK171" s="181">
        <f t="shared" si="39"/>
        <v>0</v>
      </c>
      <c r="BL171" s="14" t="s">
        <v>122</v>
      </c>
      <c r="BM171" s="180" t="s">
        <v>385</v>
      </c>
    </row>
    <row r="172" spans="1:65" s="2" customFormat="1" ht="24.2" customHeight="1">
      <c r="A172" s="31"/>
      <c r="B172" s="32"/>
      <c r="C172" s="184" t="s">
        <v>73</v>
      </c>
      <c r="D172" s="184" t="s">
        <v>281</v>
      </c>
      <c r="E172" s="185" t="s">
        <v>386</v>
      </c>
      <c r="F172" s="186" t="s">
        <v>387</v>
      </c>
      <c r="G172" s="187" t="s">
        <v>119</v>
      </c>
      <c r="H172" s="188">
        <v>3</v>
      </c>
      <c r="I172" s="189"/>
      <c r="J172" s="190">
        <f t="shared" si="30"/>
        <v>0</v>
      </c>
      <c r="K172" s="186" t="s">
        <v>120</v>
      </c>
      <c r="L172" s="36"/>
      <c r="M172" s="191" t="s">
        <v>19</v>
      </c>
      <c r="N172" s="192" t="s">
        <v>44</v>
      </c>
      <c r="O172" s="61"/>
      <c r="P172" s="178">
        <f t="shared" si="31"/>
        <v>0</v>
      </c>
      <c r="Q172" s="178">
        <v>0</v>
      </c>
      <c r="R172" s="178">
        <f t="shared" si="32"/>
        <v>0</v>
      </c>
      <c r="S172" s="178">
        <v>0</v>
      </c>
      <c r="T172" s="179">
        <f t="shared" si="3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0" t="s">
        <v>122</v>
      </c>
      <c r="AT172" s="180" t="s">
        <v>281</v>
      </c>
      <c r="AU172" s="180" t="s">
        <v>82</v>
      </c>
      <c r="AY172" s="14" t="s">
        <v>113</v>
      </c>
      <c r="BE172" s="181">
        <f t="shared" si="34"/>
        <v>0</v>
      </c>
      <c r="BF172" s="181">
        <f t="shared" si="35"/>
        <v>0</v>
      </c>
      <c r="BG172" s="181">
        <f t="shared" si="36"/>
        <v>0</v>
      </c>
      <c r="BH172" s="181">
        <f t="shared" si="37"/>
        <v>0</v>
      </c>
      <c r="BI172" s="181">
        <f t="shared" si="38"/>
        <v>0</v>
      </c>
      <c r="BJ172" s="14" t="s">
        <v>78</v>
      </c>
      <c r="BK172" s="181">
        <f t="shared" si="39"/>
        <v>0</v>
      </c>
      <c r="BL172" s="14" t="s">
        <v>122</v>
      </c>
      <c r="BM172" s="180" t="s">
        <v>388</v>
      </c>
    </row>
    <row r="173" spans="1:65" s="2" customFormat="1" ht="24.2" customHeight="1">
      <c r="A173" s="31"/>
      <c r="B173" s="32"/>
      <c r="C173" s="184" t="s">
        <v>73</v>
      </c>
      <c r="D173" s="184" t="s">
        <v>281</v>
      </c>
      <c r="E173" s="185" t="s">
        <v>389</v>
      </c>
      <c r="F173" s="186" t="s">
        <v>390</v>
      </c>
      <c r="G173" s="187" t="s">
        <v>119</v>
      </c>
      <c r="H173" s="188">
        <v>3</v>
      </c>
      <c r="I173" s="189"/>
      <c r="J173" s="190">
        <f t="shared" si="30"/>
        <v>0</v>
      </c>
      <c r="K173" s="186" t="s">
        <v>120</v>
      </c>
      <c r="L173" s="36"/>
      <c r="M173" s="191" t="s">
        <v>19</v>
      </c>
      <c r="N173" s="192" t="s">
        <v>44</v>
      </c>
      <c r="O173" s="61"/>
      <c r="P173" s="178">
        <f t="shared" si="31"/>
        <v>0</v>
      </c>
      <c r="Q173" s="178">
        <v>0</v>
      </c>
      <c r="R173" s="178">
        <f t="shared" si="32"/>
        <v>0</v>
      </c>
      <c r="S173" s="178">
        <v>0</v>
      </c>
      <c r="T173" s="179">
        <f t="shared" si="3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0" t="s">
        <v>122</v>
      </c>
      <c r="AT173" s="180" t="s">
        <v>281</v>
      </c>
      <c r="AU173" s="180" t="s">
        <v>82</v>
      </c>
      <c r="AY173" s="14" t="s">
        <v>113</v>
      </c>
      <c r="BE173" s="181">
        <f t="shared" si="34"/>
        <v>0</v>
      </c>
      <c r="BF173" s="181">
        <f t="shared" si="35"/>
        <v>0</v>
      </c>
      <c r="BG173" s="181">
        <f t="shared" si="36"/>
        <v>0</v>
      </c>
      <c r="BH173" s="181">
        <f t="shared" si="37"/>
        <v>0</v>
      </c>
      <c r="BI173" s="181">
        <f t="shared" si="38"/>
        <v>0</v>
      </c>
      <c r="BJ173" s="14" t="s">
        <v>78</v>
      </c>
      <c r="BK173" s="181">
        <f t="shared" si="39"/>
        <v>0</v>
      </c>
      <c r="BL173" s="14" t="s">
        <v>122</v>
      </c>
      <c r="BM173" s="180" t="s">
        <v>391</v>
      </c>
    </row>
    <row r="174" spans="1:65" s="2" customFormat="1" ht="24.2" customHeight="1">
      <c r="A174" s="31"/>
      <c r="B174" s="32"/>
      <c r="C174" s="184" t="s">
        <v>73</v>
      </c>
      <c r="D174" s="184" t="s">
        <v>281</v>
      </c>
      <c r="E174" s="185" t="s">
        <v>392</v>
      </c>
      <c r="F174" s="186" t="s">
        <v>393</v>
      </c>
      <c r="G174" s="187" t="s">
        <v>119</v>
      </c>
      <c r="H174" s="188">
        <v>6</v>
      </c>
      <c r="I174" s="189"/>
      <c r="J174" s="190">
        <f t="shared" si="30"/>
        <v>0</v>
      </c>
      <c r="K174" s="186" t="s">
        <v>120</v>
      </c>
      <c r="L174" s="36"/>
      <c r="M174" s="191" t="s">
        <v>19</v>
      </c>
      <c r="N174" s="192" t="s">
        <v>44</v>
      </c>
      <c r="O174" s="61"/>
      <c r="P174" s="178">
        <f t="shared" si="31"/>
        <v>0</v>
      </c>
      <c r="Q174" s="178">
        <v>0</v>
      </c>
      <c r="R174" s="178">
        <f t="shared" si="32"/>
        <v>0</v>
      </c>
      <c r="S174" s="178">
        <v>0</v>
      </c>
      <c r="T174" s="179">
        <f t="shared" si="3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0" t="s">
        <v>122</v>
      </c>
      <c r="AT174" s="180" t="s">
        <v>281</v>
      </c>
      <c r="AU174" s="180" t="s">
        <v>82</v>
      </c>
      <c r="AY174" s="14" t="s">
        <v>113</v>
      </c>
      <c r="BE174" s="181">
        <f t="shared" si="34"/>
        <v>0</v>
      </c>
      <c r="BF174" s="181">
        <f t="shared" si="35"/>
        <v>0</v>
      </c>
      <c r="BG174" s="181">
        <f t="shared" si="36"/>
        <v>0</v>
      </c>
      <c r="BH174" s="181">
        <f t="shared" si="37"/>
        <v>0</v>
      </c>
      <c r="BI174" s="181">
        <f t="shared" si="38"/>
        <v>0</v>
      </c>
      <c r="BJ174" s="14" t="s">
        <v>78</v>
      </c>
      <c r="BK174" s="181">
        <f t="shared" si="39"/>
        <v>0</v>
      </c>
      <c r="BL174" s="14" t="s">
        <v>122</v>
      </c>
      <c r="BM174" s="180" t="s">
        <v>394</v>
      </c>
    </row>
    <row r="175" spans="1:65" s="2" customFormat="1" ht="24.2" customHeight="1">
      <c r="A175" s="31"/>
      <c r="B175" s="32"/>
      <c r="C175" s="184" t="s">
        <v>73</v>
      </c>
      <c r="D175" s="184" t="s">
        <v>281</v>
      </c>
      <c r="E175" s="185" t="s">
        <v>395</v>
      </c>
      <c r="F175" s="186" t="s">
        <v>396</v>
      </c>
      <c r="G175" s="187" t="s">
        <v>119</v>
      </c>
      <c r="H175" s="188">
        <v>4</v>
      </c>
      <c r="I175" s="189"/>
      <c r="J175" s="190">
        <f t="shared" si="30"/>
        <v>0</v>
      </c>
      <c r="K175" s="186" t="s">
        <v>120</v>
      </c>
      <c r="L175" s="36"/>
      <c r="M175" s="191" t="s">
        <v>19</v>
      </c>
      <c r="N175" s="192" t="s">
        <v>44</v>
      </c>
      <c r="O175" s="61"/>
      <c r="P175" s="178">
        <f t="shared" si="31"/>
        <v>0</v>
      </c>
      <c r="Q175" s="178">
        <v>0</v>
      </c>
      <c r="R175" s="178">
        <f t="shared" si="32"/>
        <v>0</v>
      </c>
      <c r="S175" s="178">
        <v>0</v>
      </c>
      <c r="T175" s="179">
        <f t="shared" si="3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0" t="s">
        <v>122</v>
      </c>
      <c r="AT175" s="180" t="s">
        <v>281</v>
      </c>
      <c r="AU175" s="180" t="s">
        <v>82</v>
      </c>
      <c r="AY175" s="14" t="s">
        <v>113</v>
      </c>
      <c r="BE175" s="181">
        <f t="shared" si="34"/>
        <v>0</v>
      </c>
      <c r="BF175" s="181">
        <f t="shared" si="35"/>
        <v>0</v>
      </c>
      <c r="BG175" s="181">
        <f t="shared" si="36"/>
        <v>0</v>
      </c>
      <c r="BH175" s="181">
        <f t="shared" si="37"/>
        <v>0</v>
      </c>
      <c r="BI175" s="181">
        <f t="shared" si="38"/>
        <v>0</v>
      </c>
      <c r="BJ175" s="14" t="s">
        <v>78</v>
      </c>
      <c r="BK175" s="181">
        <f t="shared" si="39"/>
        <v>0</v>
      </c>
      <c r="BL175" s="14" t="s">
        <v>122</v>
      </c>
      <c r="BM175" s="180" t="s">
        <v>397</v>
      </c>
    </row>
    <row r="176" spans="1:65" s="2" customFormat="1" ht="24.2" customHeight="1">
      <c r="A176" s="31"/>
      <c r="B176" s="32"/>
      <c r="C176" s="184" t="s">
        <v>73</v>
      </c>
      <c r="D176" s="184" t="s">
        <v>281</v>
      </c>
      <c r="E176" s="185" t="s">
        <v>398</v>
      </c>
      <c r="F176" s="186" t="s">
        <v>399</v>
      </c>
      <c r="G176" s="187" t="s">
        <v>119</v>
      </c>
      <c r="H176" s="188">
        <v>2</v>
      </c>
      <c r="I176" s="189"/>
      <c r="J176" s="190">
        <f t="shared" si="30"/>
        <v>0</v>
      </c>
      <c r="K176" s="186" t="s">
        <v>120</v>
      </c>
      <c r="L176" s="36"/>
      <c r="M176" s="191" t="s">
        <v>19</v>
      </c>
      <c r="N176" s="192" t="s">
        <v>44</v>
      </c>
      <c r="O176" s="61"/>
      <c r="P176" s="178">
        <f t="shared" si="31"/>
        <v>0</v>
      </c>
      <c r="Q176" s="178">
        <v>0</v>
      </c>
      <c r="R176" s="178">
        <f t="shared" si="32"/>
        <v>0</v>
      </c>
      <c r="S176" s="178">
        <v>0</v>
      </c>
      <c r="T176" s="179">
        <f t="shared" si="3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0" t="s">
        <v>122</v>
      </c>
      <c r="AT176" s="180" t="s">
        <v>281</v>
      </c>
      <c r="AU176" s="180" t="s">
        <v>82</v>
      </c>
      <c r="AY176" s="14" t="s">
        <v>113</v>
      </c>
      <c r="BE176" s="181">
        <f t="shared" si="34"/>
        <v>0</v>
      </c>
      <c r="BF176" s="181">
        <f t="shared" si="35"/>
        <v>0</v>
      </c>
      <c r="BG176" s="181">
        <f t="shared" si="36"/>
        <v>0</v>
      </c>
      <c r="BH176" s="181">
        <f t="shared" si="37"/>
        <v>0</v>
      </c>
      <c r="BI176" s="181">
        <f t="shared" si="38"/>
        <v>0</v>
      </c>
      <c r="BJ176" s="14" t="s">
        <v>78</v>
      </c>
      <c r="BK176" s="181">
        <f t="shared" si="39"/>
        <v>0</v>
      </c>
      <c r="BL176" s="14" t="s">
        <v>122</v>
      </c>
      <c r="BM176" s="180" t="s">
        <v>400</v>
      </c>
    </row>
    <row r="177" spans="1:65" s="2" customFormat="1" ht="24.2" customHeight="1">
      <c r="A177" s="31"/>
      <c r="B177" s="32"/>
      <c r="C177" s="184" t="s">
        <v>73</v>
      </c>
      <c r="D177" s="184" t="s">
        <v>281</v>
      </c>
      <c r="E177" s="185" t="s">
        <v>401</v>
      </c>
      <c r="F177" s="186" t="s">
        <v>402</v>
      </c>
      <c r="G177" s="187" t="s">
        <v>119</v>
      </c>
      <c r="H177" s="188">
        <v>6</v>
      </c>
      <c r="I177" s="189"/>
      <c r="J177" s="190">
        <f t="shared" si="30"/>
        <v>0</v>
      </c>
      <c r="K177" s="186" t="s">
        <v>120</v>
      </c>
      <c r="L177" s="36"/>
      <c r="M177" s="191" t="s">
        <v>19</v>
      </c>
      <c r="N177" s="192" t="s">
        <v>44</v>
      </c>
      <c r="O177" s="61"/>
      <c r="P177" s="178">
        <f t="shared" si="31"/>
        <v>0</v>
      </c>
      <c r="Q177" s="178">
        <v>0</v>
      </c>
      <c r="R177" s="178">
        <f t="shared" si="32"/>
        <v>0</v>
      </c>
      <c r="S177" s="178">
        <v>0</v>
      </c>
      <c r="T177" s="179">
        <f t="shared" si="3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0" t="s">
        <v>122</v>
      </c>
      <c r="AT177" s="180" t="s">
        <v>281</v>
      </c>
      <c r="AU177" s="180" t="s">
        <v>82</v>
      </c>
      <c r="AY177" s="14" t="s">
        <v>113</v>
      </c>
      <c r="BE177" s="181">
        <f t="shared" si="34"/>
        <v>0</v>
      </c>
      <c r="BF177" s="181">
        <f t="shared" si="35"/>
        <v>0</v>
      </c>
      <c r="BG177" s="181">
        <f t="shared" si="36"/>
        <v>0</v>
      </c>
      <c r="BH177" s="181">
        <f t="shared" si="37"/>
        <v>0</v>
      </c>
      <c r="BI177" s="181">
        <f t="shared" si="38"/>
        <v>0</v>
      </c>
      <c r="BJ177" s="14" t="s">
        <v>78</v>
      </c>
      <c r="BK177" s="181">
        <f t="shared" si="39"/>
        <v>0</v>
      </c>
      <c r="BL177" s="14" t="s">
        <v>122</v>
      </c>
      <c r="BM177" s="180" t="s">
        <v>403</v>
      </c>
    </row>
    <row r="178" spans="1:65" s="2" customFormat="1" ht="24.2" customHeight="1">
      <c r="A178" s="31"/>
      <c r="B178" s="32"/>
      <c r="C178" s="184" t="s">
        <v>73</v>
      </c>
      <c r="D178" s="184" t="s">
        <v>281</v>
      </c>
      <c r="E178" s="185" t="s">
        <v>404</v>
      </c>
      <c r="F178" s="186" t="s">
        <v>405</v>
      </c>
      <c r="G178" s="187" t="s">
        <v>119</v>
      </c>
      <c r="H178" s="188">
        <v>2</v>
      </c>
      <c r="I178" s="189"/>
      <c r="J178" s="190">
        <f t="shared" si="30"/>
        <v>0</v>
      </c>
      <c r="K178" s="186" t="s">
        <v>120</v>
      </c>
      <c r="L178" s="36"/>
      <c r="M178" s="191" t="s">
        <v>19</v>
      </c>
      <c r="N178" s="192" t="s">
        <v>44</v>
      </c>
      <c r="O178" s="61"/>
      <c r="P178" s="178">
        <f t="shared" si="31"/>
        <v>0</v>
      </c>
      <c r="Q178" s="178">
        <v>0</v>
      </c>
      <c r="R178" s="178">
        <f t="shared" si="32"/>
        <v>0</v>
      </c>
      <c r="S178" s="178">
        <v>0</v>
      </c>
      <c r="T178" s="179">
        <f t="shared" si="3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0" t="s">
        <v>122</v>
      </c>
      <c r="AT178" s="180" t="s">
        <v>281</v>
      </c>
      <c r="AU178" s="180" t="s">
        <v>82</v>
      </c>
      <c r="AY178" s="14" t="s">
        <v>113</v>
      </c>
      <c r="BE178" s="181">
        <f t="shared" si="34"/>
        <v>0</v>
      </c>
      <c r="BF178" s="181">
        <f t="shared" si="35"/>
        <v>0</v>
      </c>
      <c r="BG178" s="181">
        <f t="shared" si="36"/>
        <v>0</v>
      </c>
      <c r="BH178" s="181">
        <f t="shared" si="37"/>
        <v>0</v>
      </c>
      <c r="BI178" s="181">
        <f t="shared" si="38"/>
        <v>0</v>
      </c>
      <c r="BJ178" s="14" t="s">
        <v>78</v>
      </c>
      <c r="BK178" s="181">
        <f t="shared" si="39"/>
        <v>0</v>
      </c>
      <c r="BL178" s="14" t="s">
        <v>122</v>
      </c>
      <c r="BM178" s="180" t="s">
        <v>406</v>
      </c>
    </row>
    <row r="179" spans="1:65" s="2" customFormat="1" ht="24.2" customHeight="1">
      <c r="A179" s="31"/>
      <c r="B179" s="32"/>
      <c r="C179" s="184" t="s">
        <v>73</v>
      </c>
      <c r="D179" s="184" t="s">
        <v>281</v>
      </c>
      <c r="E179" s="185" t="s">
        <v>407</v>
      </c>
      <c r="F179" s="186" t="s">
        <v>408</v>
      </c>
      <c r="G179" s="187" t="s">
        <v>119</v>
      </c>
      <c r="H179" s="188">
        <v>6</v>
      </c>
      <c r="I179" s="189"/>
      <c r="J179" s="190">
        <f t="shared" si="30"/>
        <v>0</v>
      </c>
      <c r="K179" s="186" t="s">
        <v>120</v>
      </c>
      <c r="L179" s="36"/>
      <c r="M179" s="191" t="s">
        <v>19</v>
      </c>
      <c r="N179" s="192" t="s">
        <v>44</v>
      </c>
      <c r="O179" s="61"/>
      <c r="P179" s="178">
        <f t="shared" si="31"/>
        <v>0</v>
      </c>
      <c r="Q179" s="178">
        <v>0</v>
      </c>
      <c r="R179" s="178">
        <f t="shared" si="32"/>
        <v>0</v>
      </c>
      <c r="S179" s="178">
        <v>0</v>
      </c>
      <c r="T179" s="179">
        <f t="shared" si="3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0" t="s">
        <v>122</v>
      </c>
      <c r="AT179" s="180" t="s">
        <v>281</v>
      </c>
      <c r="AU179" s="180" t="s">
        <v>82</v>
      </c>
      <c r="AY179" s="14" t="s">
        <v>113</v>
      </c>
      <c r="BE179" s="181">
        <f t="shared" si="34"/>
        <v>0</v>
      </c>
      <c r="BF179" s="181">
        <f t="shared" si="35"/>
        <v>0</v>
      </c>
      <c r="BG179" s="181">
        <f t="shared" si="36"/>
        <v>0</v>
      </c>
      <c r="BH179" s="181">
        <f t="shared" si="37"/>
        <v>0</v>
      </c>
      <c r="BI179" s="181">
        <f t="shared" si="38"/>
        <v>0</v>
      </c>
      <c r="BJ179" s="14" t="s">
        <v>78</v>
      </c>
      <c r="BK179" s="181">
        <f t="shared" si="39"/>
        <v>0</v>
      </c>
      <c r="BL179" s="14" t="s">
        <v>122</v>
      </c>
      <c r="BM179" s="180" t="s">
        <v>409</v>
      </c>
    </row>
    <row r="180" spans="1:65" s="2" customFormat="1" ht="24.2" customHeight="1">
      <c r="A180" s="31"/>
      <c r="B180" s="32"/>
      <c r="C180" s="184" t="s">
        <v>73</v>
      </c>
      <c r="D180" s="184" t="s">
        <v>281</v>
      </c>
      <c r="E180" s="185" t="s">
        <v>410</v>
      </c>
      <c r="F180" s="186" t="s">
        <v>411</v>
      </c>
      <c r="G180" s="187" t="s">
        <v>119</v>
      </c>
      <c r="H180" s="188">
        <v>2</v>
      </c>
      <c r="I180" s="189"/>
      <c r="J180" s="190">
        <f t="shared" si="30"/>
        <v>0</v>
      </c>
      <c r="K180" s="186" t="s">
        <v>120</v>
      </c>
      <c r="L180" s="36"/>
      <c r="M180" s="191" t="s">
        <v>19</v>
      </c>
      <c r="N180" s="192" t="s">
        <v>44</v>
      </c>
      <c r="O180" s="61"/>
      <c r="P180" s="178">
        <f t="shared" si="31"/>
        <v>0</v>
      </c>
      <c r="Q180" s="178">
        <v>0</v>
      </c>
      <c r="R180" s="178">
        <f t="shared" si="32"/>
        <v>0</v>
      </c>
      <c r="S180" s="178">
        <v>0</v>
      </c>
      <c r="T180" s="179">
        <f t="shared" si="3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0" t="s">
        <v>122</v>
      </c>
      <c r="AT180" s="180" t="s">
        <v>281</v>
      </c>
      <c r="AU180" s="180" t="s">
        <v>82</v>
      </c>
      <c r="AY180" s="14" t="s">
        <v>113</v>
      </c>
      <c r="BE180" s="181">
        <f t="shared" si="34"/>
        <v>0</v>
      </c>
      <c r="BF180" s="181">
        <f t="shared" si="35"/>
        <v>0</v>
      </c>
      <c r="BG180" s="181">
        <f t="shared" si="36"/>
        <v>0</v>
      </c>
      <c r="BH180" s="181">
        <f t="shared" si="37"/>
        <v>0</v>
      </c>
      <c r="BI180" s="181">
        <f t="shared" si="38"/>
        <v>0</v>
      </c>
      <c r="BJ180" s="14" t="s">
        <v>78</v>
      </c>
      <c r="BK180" s="181">
        <f t="shared" si="39"/>
        <v>0</v>
      </c>
      <c r="BL180" s="14" t="s">
        <v>122</v>
      </c>
      <c r="BM180" s="180" t="s">
        <v>412</v>
      </c>
    </row>
    <row r="181" spans="1:65" s="2" customFormat="1" ht="24.2" customHeight="1">
      <c r="A181" s="31"/>
      <c r="B181" s="32"/>
      <c r="C181" s="184" t="s">
        <v>73</v>
      </c>
      <c r="D181" s="184" t="s">
        <v>281</v>
      </c>
      <c r="E181" s="185" t="s">
        <v>413</v>
      </c>
      <c r="F181" s="186" t="s">
        <v>414</v>
      </c>
      <c r="G181" s="187" t="s">
        <v>119</v>
      </c>
      <c r="H181" s="188">
        <v>1</v>
      </c>
      <c r="I181" s="189"/>
      <c r="J181" s="190">
        <f t="shared" si="30"/>
        <v>0</v>
      </c>
      <c r="K181" s="186" t="s">
        <v>120</v>
      </c>
      <c r="L181" s="36"/>
      <c r="M181" s="191" t="s">
        <v>19</v>
      </c>
      <c r="N181" s="192" t="s">
        <v>44</v>
      </c>
      <c r="O181" s="61"/>
      <c r="P181" s="178">
        <f t="shared" si="31"/>
        <v>0</v>
      </c>
      <c r="Q181" s="178">
        <v>0</v>
      </c>
      <c r="R181" s="178">
        <f t="shared" si="32"/>
        <v>0</v>
      </c>
      <c r="S181" s="178">
        <v>0</v>
      </c>
      <c r="T181" s="179">
        <f t="shared" si="3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0" t="s">
        <v>122</v>
      </c>
      <c r="AT181" s="180" t="s">
        <v>281</v>
      </c>
      <c r="AU181" s="180" t="s">
        <v>82</v>
      </c>
      <c r="AY181" s="14" t="s">
        <v>113</v>
      </c>
      <c r="BE181" s="181">
        <f t="shared" si="34"/>
        <v>0</v>
      </c>
      <c r="BF181" s="181">
        <f t="shared" si="35"/>
        <v>0</v>
      </c>
      <c r="BG181" s="181">
        <f t="shared" si="36"/>
        <v>0</v>
      </c>
      <c r="BH181" s="181">
        <f t="shared" si="37"/>
        <v>0</v>
      </c>
      <c r="BI181" s="181">
        <f t="shared" si="38"/>
        <v>0</v>
      </c>
      <c r="BJ181" s="14" t="s">
        <v>78</v>
      </c>
      <c r="BK181" s="181">
        <f t="shared" si="39"/>
        <v>0</v>
      </c>
      <c r="BL181" s="14" t="s">
        <v>122</v>
      </c>
      <c r="BM181" s="180" t="s">
        <v>415</v>
      </c>
    </row>
    <row r="182" spans="1:65" s="2" customFormat="1" ht="24.2" customHeight="1">
      <c r="A182" s="31"/>
      <c r="B182" s="32"/>
      <c r="C182" s="184" t="s">
        <v>73</v>
      </c>
      <c r="D182" s="184" t="s">
        <v>281</v>
      </c>
      <c r="E182" s="185" t="s">
        <v>416</v>
      </c>
      <c r="F182" s="186" t="s">
        <v>417</v>
      </c>
      <c r="G182" s="187" t="s">
        <v>119</v>
      </c>
      <c r="H182" s="188">
        <v>3</v>
      </c>
      <c r="I182" s="189"/>
      <c r="J182" s="190">
        <f t="shared" si="30"/>
        <v>0</v>
      </c>
      <c r="K182" s="186" t="s">
        <v>120</v>
      </c>
      <c r="L182" s="36"/>
      <c r="M182" s="191" t="s">
        <v>19</v>
      </c>
      <c r="N182" s="192" t="s">
        <v>44</v>
      </c>
      <c r="O182" s="61"/>
      <c r="P182" s="178">
        <f t="shared" si="31"/>
        <v>0</v>
      </c>
      <c r="Q182" s="178">
        <v>0</v>
      </c>
      <c r="R182" s="178">
        <f t="shared" si="32"/>
        <v>0</v>
      </c>
      <c r="S182" s="178">
        <v>0</v>
      </c>
      <c r="T182" s="179">
        <f t="shared" si="3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0" t="s">
        <v>122</v>
      </c>
      <c r="AT182" s="180" t="s">
        <v>281</v>
      </c>
      <c r="AU182" s="180" t="s">
        <v>82</v>
      </c>
      <c r="AY182" s="14" t="s">
        <v>113</v>
      </c>
      <c r="BE182" s="181">
        <f t="shared" si="34"/>
        <v>0</v>
      </c>
      <c r="BF182" s="181">
        <f t="shared" si="35"/>
        <v>0</v>
      </c>
      <c r="BG182" s="181">
        <f t="shared" si="36"/>
        <v>0</v>
      </c>
      <c r="BH182" s="181">
        <f t="shared" si="37"/>
        <v>0</v>
      </c>
      <c r="BI182" s="181">
        <f t="shared" si="38"/>
        <v>0</v>
      </c>
      <c r="BJ182" s="14" t="s">
        <v>78</v>
      </c>
      <c r="BK182" s="181">
        <f t="shared" si="39"/>
        <v>0</v>
      </c>
      <c r="BL182" s="14" t="s">
        <v>122</v>
      </c>
      <c r="BM182" s="180" t="s">
        <v>418</v>
      </c>
    </row>
    <row r="183" spans="1:65" s="2" customFormat="1" ht="24.2" customHeight="1">
      <c r="A183" s="31"/>
      <c r="B183" s="32"/>
      <c r="C183" s="184" t="s">
        <v>73</v>
      </c>
      <c r="D183" s="184" t="s">
        <v>281</v>
      </c>
      <c r="E183" s="185" t="s">
        <v>419</v>
      </c>
      <c r="F183" s="186" t="s">
        <v>420</v>
      </c>
      <c r="G183" s="187" t="s">
        <v>119</v>
      </c>
      <c r="H183" s="188">
        <v>8</v>
      </c>
      <c r="I183" s="189"/>
      <c r="J183" s="190">
        <f t="shared" si="30"/>
        <v>0</v>
      </c>
      <c r="K183" s="186" t="s">
        <v>120</v>
      </c>
      <c r="L183" s="36"/>
      <c r="M183" s="191" t="s">
        <v>19</v>
      </c>
      <c r="N183" s="192" t="s">
        <v>44</v>
      </c>
      <c r="O183" s="61"/>
      <c r="P183" s="178">
        <f t="shared" si="31"/>
        <v>0</v>
      </c>
      <c r="Q183" s="178">
        <v>0</v>
      </c>
      <c r="R183" s="178">
        <f t="shared" si="32"/>
        <v>0</v>
      </c>
      <c r="S183" s="178">
        <v>0</v>
      </c>
      <c r="T183" s="179">
        <f t="shared" si="3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0" t="s">
        <v>122</v>
      </c>
      <c r="AT183" s="180" t="s">
        <v>281</v>
      </c>
      <c r="AU183" s="180" t="s">
        <v>82</v>
      </c>
      <c r="AY183" s="14" t="s">
        <v>113</v>
      </c>
      <c r="BE183" s="181">
        <f t="shared" si="34"/>
        <v>0</v>
      </c>
      <c r="BF183" s="181">
        <f t="shared" si="35"/>
        <v>0</v>
      </c>
      <c r="BG183" s="181">
        <f t="shared" si="36"/>
        <v>0</v>
      </c>
      <c r="BH183" s="181">
        <f t="shared" si="37"/>
        <v>0</v>
      </c>
      <c r="BI183" s="181">
        <f t="shared" si="38"/>
        <v>0</v>
      </c>
      <c r="BJ183" s="14" t="s">
        <v>78</v>
      </c>
      <c r="BK183" s="181">
        <f t="shared" si="39"/>
        <v>0</v>
      </c>
      <c r="BL183" s="14" t="s">
        <v>122</v>
      </c>
      <c r="BM183" s="180" t="s">
        <v>421</v>
      </c>
    </row>
    <row r="184" spans="1:65" s="2" customFormat="1" ht="24.2" customHeight="1">
      <c r="A184" s="31"/>
      <c r="B184" s="32"/>
      <c r="C184" s="184" t="s">
        <v>73</v>
      </c>
      <c r="D184" s="184" t="s">
        <v>281</v>
      </c>
      <c r="E184" s="185" t="s">
        <v>422</v>
      </c>
      <c r="F184" s="186" t="s">
        <v>423</v>
      </c>
      <c r="G184" s="187" t="s">
        <v>119</v>
      </c>
      <c r="H184" s="188">
        <v>3</v>
      </c>
      <c r="I184" s="189"/>
      <c r="J184" s="190">
        <f t="shared" si="30"/>
        <v>0</v>
      </c>
      <c r="K184" s="186" t="s">
        <v>120</v>
      </c>
      <c r="L184" s="36"/>
      <c r="M184" s="191" t="s">
        <v>19</v>
      </c>
      <c r="N184" s="192" t="s">
        <v>44</v>
      </c>
      <c r="O184" s="61"/>
      <c r="P184" s="178">
        <f t="shared" si="31"/>
        <v>0</v>
      </c>
      <c r="Q184" s="178">
        <v>0</v>
      </c>
      <c r="R184" s="178">
        <f t="shared" si="32"/>
        <v>0</v>
      </c>
      <c r="S184" s="178">
        <v>0</v>
      </c>
      <c r="T184" s="179">
        <f t="shared" si="3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0" t="s">
        <v>122</v>
      </c>
      <c r="AT184" s="180" t="s">
        <v>281</v>
      </c>
      <c r="AU184" s="180" t="s">
        <v>82</v>
      </c>
      <c r="AY184" s="14" t="s">
        <v>113</v>
      </c>
      <c r="BE184" s="181">
        <f t="shared" si="34"/>
        <v>0</v>
      </c>
      <c r="BF184" s="181">
        <f t="shared" si="35"/>
        <v>0</v>
      </c>
      <c r="BG184" s="181">
        <f t="shared" si="36"/>
        <v>0</v>
      </c>
      <c r="BH184" s="181">
        <f t="shared" si="37"/>
        <v>0</v>
      </c>
      <c r="BI184" s="181">
        <f t="shared" si="38"/>
        <v>0</v>
      </c>
      <c r="BJ184" s="14" t="s">
        <v>78</v>
      </c>
      <c r="BK184" s="181">
        <f t="shared" si="39"/>
        <v>0</v>
      </c>
      <c r="BL184" s="14" t="s">
        <v>122</v>
      </c>
      <c r="BM184" s="180" t="s">
        <v>424</v>
      </c>
    </row>
    <row r="185" spans="1:65" s="2" customFormat="1" ht="24.2" customHeight="1">
      <c r="A185" s="31"/>
      <c r="B185" s="32"/>
      <c r="C185" s="184" t="s">
        <v>73</v>
      </c>
      <c r="D185" s="184" t="s">
        <v>281</v>
      </c>
      <c r="E185" s="185" t="s">
        <v>425</v>
      </c>
      <c r="F185" s="186" t="s">
        <v>426</v>
      </c>
      <c r="G185" s="187" t="s">
        <v>119</v>
      </c>
      <c r="H185" s="188">
        <v>19</v>
      </c>
      <c r="I185" s="189"/>
      <c r="J185" s="190">
        <f t="shared" si="30"/>
        <v>0</v>
      </c>
      <c r="K185" s="186" t="s">
        <v>120</v>
      </c>
      <c r="L185" s="36"/>
      <c r="M185" s="191" t="s">
        <v>19</v>
      </c>
      <c r="N185" s="192" t="s">
        <v>44</v>
      </c>
      <c r="O185" s="61"/>
      <c r="P185" s="178">
        <f t="shared" si="31"/>
        <v>0</v>
      </c>
      <c r="Q185" s="178">
        <v>0</v>
      </c>
      <c r="R185" s="178">
        <f t="shared" si="32"/>
        <v>0</v>
      </c>
      <c r="S185" s="178">
        <v>0</v>
      </c>
      <c r="T185" s="179">
        <f t="shared" si="3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0" t="s">
        <v>122</v>
      </c>
      <c r="AT185" s="180" t="s">
        <v>281</v>
      </c>
      <c r="AU185" s="180" t="s">
        <v>82</v>
      </c>
      <c r="AY185" s="14" t="s">
        <v>113</v>
      </c>
      <c r="BE185" s="181">
        <f t="shared" si="34"/>
        <v>0</v>
      </c>
      <c r="BF185" s="181">
        <f t="shared" si="35"/>
        <v>0</v>
      </c>
      <c r="BG185" s="181">
        <f t="shared" si="36"/>
        <v>0</v>
      </c>
      <c r="BH185" s="181">
        <f t="shared" si="37"/>
        <v>0</v>
      </c>
      <c r="BI185" s="181">
        <f t="shared" si="38"/>
        <v>0</v>
      </c>
      <c r="BJ185" s="14" t="s">
        <v>78</v>
      </c>
      <c r="BK185" s="181">
        <f t="shared" si="39"/>
        <v>0</v>
      </c>
      <c r="BL185" s="14" t="s">
        <v>122</v>
      </c>
      <c r="BM185" s="180" t="s">
        <v>427</v>
      </c>
    </row>
    <row r="186" spans="1:65" s="2" customFormat="1" ht="24.2" customHeight="1">
      <c r="A186" s="31"/>
      <c r="B186" s="32"/>
      <c r="C186" s="184" t="s">
        <v>73</v>
      </c>
      <c r="D186" s="184" t="s">
        <v>281</v>
      </c>
      <c r="E186" s="185" t="s">
        <v>428</v>
      </c>
      <c r="F186" s="186" t="s">
        <v>429</v>
      </c>
      <c r="G186" s="187" t="s">
        <v>119</v>
      </c>
      <c r="H186" s="188">
        <v>12</v>
      </c>
      <c r="I186" s="189"/>
      <c r="J186" s="190">
        <f t="shared" si="30"/>
        <v>0</v>
      </c>
      <c r="K186" s="186" t="s">
        <v>120</v>
      </c>
      <c r="L186" s="36"/>
      <c r="M186" s="191" t="s">
        <v>19</v>
      </c>
      <c r="N186" s="192" t="s">
        <v>44</v>
      </c>
      <c r="O186" s="61"/>
      <c r="P186" s="178">
        <f t="shared" si="31"/>
        <v>0</v>
      </c>
      <c r="Q186" s="178">
        <v>0</v>
      </c>
      <c r="R186" s="178">
        <f t="shared" si="32"/>
        <v>0</v>
      </c>
      <c r="S186" s="178">
        <v>0</v>
      </c>
      <c r="T186" s="179">
        <f t="shared" si="3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0" t="s">
        <v>122</v>
      </c>
      <c r="AT186" s="180" t="s">
        <v>281</v>
      </c>
      <c r="AU186" s="180" t="s">
        <v>82</v>
      </c>
      <c r="AY186" s="14" t="s">
        <v>113</v>
      </c>
      <c r="BE186" s="181">
        <f t="shared" si="34"/>
        <v>0</v>
      </c>
      <c r="BF186" s="181">
        <f t="shared" si="35"/>
        <v>0</v>
      </c>
      <c r="BG186" s="181">
        <f t="shared" si="36"/>
        <v>0</v>
      </c>
      <c r="BH186" s="181">
        <f t="shared" si="37"/>
        <v>0</v>
      </c>
      <c r="BI186" s="181">
        <f t="shared" si="38"/>
        <v>0</v>
      </c>
      <c r="BJ186" s="14" t="s">
        <v>78</v>
      </c>
      <c r="BK186" s="181">
        <f t="shared" si="39"/>
        <v>0</v>
      </c>
      <c r="BL186" s="14" t="s">
        <v>122</v>
      </c>
      <c r="BM186" s="180" t="s">
        <v>430</v>
      </c>
    </row>
    <row r="187" spans="1:65" s="2" customFormat="1" ht="24.2" customHeight="1">
      <c r="A187" s="31"/>
      <c r="B187" s="32"/>
      <c r="C187" s="184" t="s">
        <v>73</v>
      </c>
      <c r="D187" s="184" t="s">
        <v>281</v>
      </c>
      <c r="E187" s="185" t="s">
        <v>431</v>
      </c>
      <c r="F187" s="186" t="s">
        <v>432</v>
      </c>
      <c r="G187" s="187" t="s">
        <v>119</v>
      </c>
      <c r="H187" s="188">
        <v>8</v>
      </c>
      <c r="I187" s="189"/>
      <c r="J187" s="190">
        <f t="shared" si="30"/>
        <v>0</v>
      </c>
      <c r="K187" s="186" t="s">
        <v>120</v>
      </c>
      <c r="L187" s="36"/>
      <c r="M187" s="191" t="s">
        <v>19</v>
      </c>
      <c r="N187" s="192" t="s">
        <v>44</v>
      </c>
      <c r="O187" s="61"/>
      <c r="P187" s="178">
        <f t="shared" si="31"/>
        <v>0</v>
      </c>
      <c r="Q187" s="178">
        <v>0</v>
      </c>
      <c r="R187" s="178">
        <f t="shared" si="32"/>
        <v>0</v>
      </c>
      <c r="S187" s="178">
        <v>0</v>
      </c>
      <c r="T187" s="179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0" t="s">
        <v>122</v>
      </c>
      <c r="AT187" s="180" t="s">
        <v>281</v>
      </c>
      <c r="AU187" s="180" t="s">
        <v>82</v>
      </c>
      <c r="AY187" s="14" t="s">
        <v>113</v>
      </c>
      <c r="BE187" s="181">
        <f t="shared" si="34"/>
        <v>0</v>
      </c>
      <c r="BF187" s="181">
        <f t="shared" si="35"/>
        <v>0</v>
      </c>
      <c r="BG187" s="181">
        <f t="shared" si="36"/>
        <v>0</v>
      </c>
      <c r="BH187" s="181">
        <f t="shared" si="37"/>
        <v>0</v>
      </c>
      <c r="BI187" s="181">
        <f t="shared" si="38"/>
        <v>0</v>
      </c>
      <c r="BJ187" s="14" t="s">
        <v>78</v>
      </c>
      <c r="BK187" s="181">
        <f t="shared" si="39"/>
        <v>0</v>
      </c>
      <c r="BL187" s="14" t="s">
        <v>122</v>
      </c>
      <c r="BM187" s="180" t="s">
        <v>433</v>
      </c>
    </row>
    <row r="188" spans="1:65" s="2" customFormat="1" ht="24.2" customHeight="1">
      <c r="A188" s="31"/>
      <c r="B188" s="32"/>
      <c r="C188" s="184" t="s">
        <v>73</v>
      </c>
      <c r="D188" s="184" t="s">
        <v>281</v>
      </c>
      <c r="E188" s="185" t="s">
        <v>434</v>
      </c>
      <c r="F188" s="186" t="s">
        <v>435</v>
      </c>
      <c r="G188" s="187" t="s">
        <v>119</v>
      </c>
      <c r="H188" s="188">
        <v>8</v>
      </c>
      <c r="I188" s="189"/>
      <c r="J188" s="190">
        <f t="shared" si="30"/>
        <v>0</v>
      </c>
      <c r="K188" s="186" t="s">
        <v>120</v>
      </c>
      <c r="L188" s="36"/>
      <c r="M188" s="191" t="s">
        <v>19</v>
      </c>
      <c r="N188" s="192" t="s">
        <v>44</v>
      </c>
      <c r="O188" s="61"/>
      <c r="P188" s="178">
        <f t="shared" si="31"/>
        <v>0</v>
      </c>
      <c r="Q188" s="178">
        <v>0</v>
      </c>
      <c r="R188" s="178">
        <f t="shared" si="32"/>
        <v>0</v>
      </c>
      <c r="S188" s="178">
        <v>0</v>
      </c>
      <c r="T188" s="179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0" t="s">
        <v>122</v>
      </c>
      <c r="AT188" s="180" t="s">
        <v>281</v>
      </c>
      <c r="AU188" s="180" t="s">
        <v>82</v>
      </c>
      <c r="AY188" s="14" t="s">
        <v>113</v>
      </c>
      <c r="BE188" s="181">
        <f t="shared" si="34"/>
        <v>0</v>
      </c>
      <c r="BF188" s="181">
        <f t="shared" si="35"/>
        <v>0</v>
      </c>
      <c r="BG188" s="181">
        <f t="shared" si="36"/>
        <v>0</v>
      </c>
      <c r="BH188" s="181">
        <f t="shared" si="37"/>
        <v>0</v>
      </c>
      <c r="BI188" s="181">
        <f t="shared" si="38"/>
        <v>0</v>
      </c>
      <c r="BJ188" s="14" t="s">
        <v>78</v>
      </c>
      <c r="BK188" s="181">
        <f t="shared" si="39"/>
        <v>0</v>
      </c>
      <c r="BL188" s="14" t="s">
        <v>122</v>
      </c>
      <c r="BM188" s="180" t="s">
        <v>436</v>
      </c>
    </row>
    <row r="189" spans="1:65" s="2" customFormat="1" ht="24.2" customHeight="1">
      <c r="A189" s="31"/>
      <c r="B189" s="32"/>
      <c r="C189" s="184" t="s">
        <v>73</v>
      </c>
      <c r="D189" s="184" t="s">
        <v>281</v>
      </c>
      <c r="E189" s="185" t="s">
        <v>437</v>
      </c>
      <c r="F189" s="186" t="s">
        <v>438</v>
      </c>
      <c r="G189" s="187" t="s">
        <v>119</v>
      </c>
      <c r="H189" s="188">
        <v>8</v>
      </c>
      <c r="I189" s="189"/>
      <c r="J189" s="190">
        <f t="shared" si="30"/>
        <v>0</v>
      </c>
      <c r="K189" s="186" t="s">
        <v>120</v>
      </c>
      <c r="L189" s="36"/>
      <c r="M189" s="191" t="s">
        <v>19</v>
      </c>
      <c r="N189" s="192" t="s">
        <v>44</v>
      </c>
      <c r="O189" s="61"/>
      <c r="P189" s="178">
        <f t="shared" si="31"/>
        <v>0</v>
      </c>
      <c r="Q189" s="178">
        <v>0</v>
      </c>
      <c r="R189" s="178">
        <f t="shared" si="32"/>
        <v>0</v>
      </c>
      <c r="S189" s="178">
        <v>0</v>
      </c>
      <c r="T189" s="179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0" t="s">
        <v>122</v>
      </c>
      <c r="AT189" s="180" t="s">
        <v>281</v>
      </c>
      <c r="AU189" s="180" t="s">
        <v>82</v>
      </c>
      <c r="AY189" s="14" t="s">
        <v>113</v>
      </c>
      <c r="BE189" s="181">
        <f t="shared" si="34"/>
        <v>0</v>
      </c>
      <c r="BF189" s="181">
        <f t="shared" si="35"/>
        <v>0</v>
      </c>
      <c r="BG189" s="181">
        <f t="shared" si="36"/>
        <v>0</v>
      </c>
      <c r="BH189" s="181">
        <f t="shared" si="37"/>
        <v>0</v>
      </c>
      <c r="BI189" s="181">
        <f t="shared" si="38"/>
        <v>0</v>
      </c>
      <c r="BJ189" s="14" t="s">
        <v>78</v>
      </c>
      <c r="BK189" s="181">
        <f t="shared" si="39"/>
        <v>0</v>
      </c>
      <c r="BL189" s="14" t="s">
        <v>122</v>
      </c>
      <c r="BM189" s="180" t="s">
        <v>439</v>
      </c>
    </row>
    <row r="190" spans="1:65" s="2" customFormat="1" ht="49.15" customHeight="1">
      <c r="A190" s="31"/>
      <c r="B190" s="32"/>
      <c r="C190" s="184" t="s">
        <v>73</v>
      </c>
      <c r="D190" s="184" t="s">
        <v>281</v>
      </c>
      <c r="E190" s="185" t="s">
        <v>440</v>
      </c>
      <c r="F190" s="186" t="s">
        <v>441</v>
      </c>
      <c r="G190" s="187" t="s">
        <v>296</v>
      </c>
      <c r="H190" s="188">
        <v>512</v>
      </c>
      <c r="I190" s="189"/>
      <c r="J190" s="190">
        <f t="shared" si="30"/>
        <v>0</v>
      </c>
      <c r="K190" s="186" t="s">
        <v>120</v>
      </c>
      <c r="L190" s="36"/>
      <c r="M190" s="191" t="s">
        <v>19</v>
      </c>
      <c r="N190" s="192" t="s">
        <v>44</v>
      </c>
      <c r="O190" s="61"/>
      <c r="P190" s="178">
        <f t="shared" si="31"/>
        <v>0</v>
      </c>
      <c r="Q190" s="178">
        <v>0</v>
      </c>
      <c r="R190" s="178">
        <f t="shared" si="32"/>
        <v>0</v>
      </c>
      <c r="S190" s="178">
        <v>0</v>
      </c>
      <c r="T190" s="179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0" t="s">
        <v>122</v>
      </c>
      <c r="AT190" s="180" t="s">
        <v>281</v>
      </c>
      <c r="AU190" s="180" t="s">
        <v>82</v>
      </c>
      <c r="AY190" s="14" t="s">
        <v>113</v>
      </c>
      <c r="BE190" s="181">
        <f t="shared" si="34"/>
        <v>0</v>
      </c>
      <c r="BF190" s="181">
        <f t="shared" si="35"/>
        <v>0</v>
      </c>
      <c r="BG190" s="181">
        <f t="shared" si="36"/>
        <v>0</v>
      </c>
      <c r="BH190" s="181">
        <f t="shared" si="37"/>
        <v>0</v>
      </c>
      <c r="BI190" s="181">
        <f t="shared" si="38"/>
        <v>0</v>
      </c>
      <c r="BJ190" s="14" t="s">
        <v>78</v>
      </c>
      <c r="BK190" s="181">
        <f t="shared" si="39"/>
        <v>0</v>
      </c>
      <c r="BL190" s="14" t="s">
        <v>122</v>
      </c>
      <c r="BM190" s="180" t="s">
        <v>442</v>
      </c>
    </row>
    <row r="191" spans="1:65" s="2" customFormat="1" ht="37.9" customHeight="1">
      <c r="A191" s="31"/>
      <c r="B191" s="32"/>
      <c r="C191" s="184" t="s">
        <v>73</v>
      </c>
      <c r="D191" s="184" t="s">
        <v>281</v>
      </c>
      <c r="E191" s="185" t="s">
        <v>443</v>
      </c>
      <c r="F191" s="186" t="s">
        <v>444</v>
      </c>
      <c r="G191" s="187" t="s">
        <v>119</v>
      </c>
      <c r="H191" s="188">
        <v>16</v>
      </c>
      <c r="I191" s="189"/>
      <c r="J191" s="190">
        <f t="shared" si="30"/>
        <v>0</v>
      </c>
      <c r="K191" s="186" t="s">
        <v>120</v>
      </c>
      <c r="L191" s="36"/>
      <c r="M191" s="191" t="s">
        <v>19</v>
      </c>
      <c r="N191" s="192" t="s">
        <v>44</v>
      </c>
      <c r="O191" s="61"/>
      <c r="P191" s="178">
        <f t="shared" si="31"/>
        <v>0</v>
      </c>
      <c r="Q191" s="178">
        <v>0</v>
      </c>
      <c r="R191" s="178">
        <f t="shared" si="32"/>
        <v>0</v>
      </c>
      <c r="S191" s="178">
        <v>0</v>
      </c>
      <c r="T191" s="179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0" t="s">
        <v>122</v>
      </c>
      <c r="AT191" s="180" t="s">
        <v>281</v>
      </c>
      <c r="AU191" s="180" t="s">
        <v>82</v>
      </c>
      <c r="AY191" s="14" t="s">
        <v>113</v>
      </c>
      <c r="BE191" s="181">
        <f t="shared" si="34"/>
        <v>0</v>
      </c>
      <c r="BF191" s="181">
        <f t="shared" si="35"/>
        <v>0</v>
      </c>
      <c r="BG191" s="181">
        <f t="shared" si="36"/>
        <v>0</v>
      </c>
      <c r="BH191" s="181">
        <f t="shared" si="37"/>
        <v>0</v>
      </c>
      <c r="BI191" s="181">
        <f t="shared" si="38"/>
        <v>0</v>
      </c>
      <c r="BJ191" s="14" t="s">
        <v>78</v>
      </c>
      <c r="BK191" s="181">
        <f t="shared" si="39"/>
        <v>0</v>
      </c>
      <c r="BL191" s="14" t="s">
        <v>122</v>
      </c>
      <c r="BM191" s="180" t="s">
        <v>445</v>
      </c>
    </row>
    <row r="192" spans="1:65" s="2" customFormat="1" ht="49.15" customHeight="1">
      <c r="A192" s="31"/>
      <c r="B192" s="32"/>
      <c r="C192" s="184" t="s">
        <v>73</v>
      </c>
      <c r="D192" s="184" t="s">
        <v>281</v>
      </c>
      <c r="E192" s="185" t="s">
        <v>446</v>
      </c>
      <c r="F192" s="186" t="s">
        <v>447</v>
      </c>
      <c r="G192" s="187" t="s">
        <v>119</v>
      </c>
      <c r="H192" s="188">
        <v>8</v>
      </c>
      <c r="I192" s="189"/>
      <c r="J192" s="190">
        <f t="shared" si="30"/>
        <v>0</v>
      </c>
      <c r="K192" s="186" t="s">
        <v>120</v>
      </c>
      <c r="L192" s="36"/>
      <c r="M192" s="191" t="s">
        <v>19</v>
      </c>
      <c r="N192" s="192" t="s">
        <v>44</v>
      </c>
      <c r="O192" s="61"/>
      <c r="P192" s="178">
        <f t="shared" si="31"/>
        <v>0</v>
      </c>
      <c r="Q192" s="178">
        <v>0</v>
      </c>
      <c r="R192" s="178">
        <f t="shared" si="32"/>
        <v>0</v>
      </c>
      <c r="S192" s="178">
        <v>0</v>
      </c>
      <c r="T192" s="179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0" t="s">
        <v>122</v>
      </c>
      <c r="AT192" s="180" t="s">
        <v>281</v>
      </c>
      <c r="AU192" s="180" t="s">
        <v>82</v>
      </c>
      <c r="AY192" s="14" t="s">
        <v>113</v>
      </c>
      <c r="BE192" s="181">
        <f t="shared" si="34"/>
        <v>0</v>
      </c>
      <c r="BF192" s="181">
        <f t="shared" si="35"/>
        <v>0</v>
      </c>
      <c r="BG192" s="181">
        <f t="shared" si="36"/>
        <v>0</v>
      </c>
      <c r="BH192" s="181">
        <f t="shared" si="37"/>
        <v>0</v>
      </c>
      <c r="BI192" s="181">
        <f t="shared" si="38"/>
        <v>0</v>
      </c>
      <c r="BJ192" s="14" t="s">
        <v>78</v>
      </c>
      <c r="BK192" s="181">
        <f t="shared" si="39"/>
        <v>0</v>
      </c>
      <c r="BL192" s="14" t="s">
        <v>122</v>
      </c>
      <c r="BM192" s="180" t="s">
        <v>448</v>
      </c>
    </row>
    <row r="193" spans="1:65" s="2" customFormat="1" ht="37.9" customHeight="1">
      <c r="A193" s="31"/>
      <c r="B193" s="32"/>
      <c r="C193" s="184" t="s">
        <v>73</v>
      </c>
      <c r="D193" s="184" t="s">
        <v>281</v>
      </c>
      <c r="E193" s="185" t="s">
        <v>449</v>
      </c>
      <c r="F193" s="186" t="s">
        <v>450</v>
      </c>
      <c r="G193" s="187" t="s">
        <v>119</v>
      </c>
      <c r="H193" s="188">
        <v>32</v>
      </c>
      <c r="I193" s="189"/>
      <c r="J193" s="190">
        <f t="shared" si="30"/>
        <v>0</v>
      </c>
      <c r="K193" s="186" t="s">
        <v>120</v>
      </c>
      <c r="L193" s="36"/>
      <c r="M193" s="191" t="s">
        <v>19</v>
      </c>
      <c r="N193" s="192" t="s">
        <v>44</v>
      </c>
      <c r="O193" s="61"/>
      <c r="P193" s="178">
        <f t="shared" si="31"/>
        <v>0</v>
      </c>
      <c r="Q193" s="178">
        <v>0</v>
      </c>
      <c r="R193" s="178">
        <f t="shared" si="32"/>
        <v>0</v>
      </c>
      <c r="S193" s="178">
        <v>0</v>
      </c>
      <c r="T193" s="179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0" t="s">
        <v>122</v>
      </c>
      <c r="AT193" s="180" t="s">
        <v>281</v>
      </c>
      <c r="AU193" s="180" t="s">
        <v>82</v>
      </c>
      <c r="AY193" s="14" t="s">
        <v>113</v>
      </c>
      <c r="BE193" s="181">
        <f t="shared" si="34"/>
        <v>0</v>
      </c>
      <c r="BF193" s="181">
        <f t="shared" si="35"/>
        <v>0</v>
      </c>
      <c r="BG193" s="181">
        <f t="shared" si="36"/>
        <v>0</v>
      </c>
      <c r="BH193" s="181">
        <f t="shared" si="37"/>
        <v>0</v>
      </c>
      <c r="BI193" s="181">
        <f t="shared" si="38"/>
        <v>0</v>
      </c>
      <c r="BJ193" s="14" t="s">
        <v>78</v>
      </c>
      <c r="BK193" s="181">
        <f t="shared" si="39"/>
        <v>0</v>
      </c>
      <c r="BL193" s="14" t="s">
        <v>122</v>
      </c>
      <c r="BM193" s="180" t="s">
        <v>451</v>
      </c>
    </row>
    <row r="194" spans="1:65" s="2" customFormat="1" ht="49.15" customHeight="1">
      <c r="A194" s="31"/>
      <c r="B194" s="32"/>
      <c r="C194" s="184" t="s">
        <v>73</v>
      </c>
      <c r="D194" s="184" t="s">
        <v>281</v>
      </c>
      <c r="E194" s="185" t="s">
        <v>452</v>
      </c>
      <c r="F194" s="186" t="s">
        <v>453</v>
      </c>
      <c r="G194" s="187" t="s">
        <v>119</v>
      </c>
      <c r="H194" s="188">
        <v>10</v>
      </c>
      <c r="I194" s="189"/>
      <c r="J194" s="190">
        <f t="shared" si="30"/>
        <v>0</v>
      </c>
      <c r="K194" s="186" t="s">
        <v>120</v>
      </c>
      <c r="L194" s="36"/>
      <c r="M194" s="191" t="s">
        <v>19</v>
      </c>
      <c r="N194" s="192" t="s">
        <v>44</v>
      </c>
      <c r="O194" s="61"/>
      <c r="P194" s="178">
        <f t="shared" si="31"/>
        <v>0</v>
      </c>
      <c r="Q194" s="178">
        <v>0</v>
      </c>
      <c r="R194" s="178">
        <f t="shared" si="32"/>
        <v>0</v>
      </c>
      <c r="S194" s="178">
        <v>0</v>
      </c>
      <c r="T194" s="179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0" t="s">
        <v>122</v>
      </c>
      <c r="AT194" s="180" t="s">
        <v>281</v>
      </c>
      <c r="AU194" s="180" t="s">
        <v>82</v>
      </c>
      <c r="AY194" s="14" t="s">
        <v>113</v>
      </c>
      <c r="BE194" s="181">
        <f t="shared" si="34"/>
        <v>0</v>
      </c>
      <c r="BF194" s="181">
        <f t="shared" si="35"/>
        <v>0</v>
      </c>
      <c r="BG194" s="181">
        <f t="shared" si="36"/>
        <v>0</v>
      </c>
      <c r="BH194" s="181">
        <f t="shared" si="37"/>
        <v>0</v>
      </c>
      <c r="BI194" s="181">
        <f t="shared" si="38"/>
        <v>0</v>
      </c>
      <c r="BJ194" s="14" t="s">
        <v>78</v>
      </c>
      <c r="BK194" s="181">
        <f t="shared" si="39"/>
        <v>0</v>
      </c>
      <c r="BL194" s="14" t="s">
        <v>122</v>
      </c>
      <c r="BM194" s="180" t="s">
        <v>454</v>
      </c>
    </row>
    <row r="195" spans="1:65" s="2" customFormat="1" ht="37.9" customHeight="1">
      <c r="A195" s="31"/>
      <c r="B195" s="32"/>
      <c r="C195" s="184" t="s">
        <v>73</v>
      </c>
      <c r="D195" s="184" t="s">
        <v>281</v>
      </c>
      <c r="E195" s="185" t="s">
        <v>455</v>
      </c>
      <c r="F195" s="186" t="s">
        <v>456</v>
      </c>
      <c r="G195" s="187" t="s">
        <v>119</v>
      </c>
      <c r="H195" s="188">
        <v>24</v>
      </c>
      <c r="I195" s="189"/>
      <c r="J195" s="190">
        <f t="shared" si="30"/>
        <v>0</v>
      </c>
      <c r="K195" s="186" t="s">
        <v>120</v>
      </c>
      <c r="L195" s="36"/>
      <c r="M195" s="191" t="s">
        <v>19</v>
      </c>
      <c r="N195" s="192" t="s">
        <v>44</v>
      </c>
      <c r="O195" s="61"/>
      <c r="P195" s="178">
        <f t="shared" si="31"/>
        <v>0</v>
      </c>
      <c r="Q195" s="178">
        <v>0</v>
      </c>
      <c r="R195" s="178">
        <f t="shared" si="32"/>
        <v>0</v>
      </c>
      <c r="S195" s="178">
        <v>0</v>
      </c>
      <c r="T195" s="179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0" t="s">
        <v>122</v>
      </c>
      <c r="AT195" s="180" t="s">
        <v>281</v>
      </c>
      <c r="AU195" s="180" t="s">
        <v>82</v>
      </c>
      <c r="AY195" s="14" t="s">
        <v>113</v>
      </c>
      <c r="BE195" s="181">
        <f t="shared" si="34"/>
        <v>0</v>
      </c>
      <c r="BF195" s="181">
        <f t="shared" si="35"/>
        <v>0</v>
      </c>
      <c r="BG195" s="181">
        <f t="shared" si="36"/>
        <v>0</v>
      </c>
      <c r="BH195" s="181">
        <f t="shared" si="37"/>
        <v>0</v>
      </c>
      <c r="BI195" s="181">
        <f t="shared" si="38"/>
        <v>0</v>
      </c>
      <c r="BJ195" s="14" t="s">
        <v>78</v>
      </c>
      <c r="BK195" s="181">
        <f t="shared" si="39"/>
        <v>0</v>
      </c>
      <c r="BL195" s="14" t="s">
        <v>122</v>
      </c>
      <c r="BM195" s="180" t="s">
        <v>457</v>
      </c>
    </row>
    <row r="196" spans="1:65" s="2" customFormat="1" ht="37.9" customHeight="1">
      <c r="A196" s="31"/>
      <c r="B196" s="32"/>
      <c r="C196" s="184" t="s">
        <v>73</v>
      </c>
      <c r="D196" s="184" t="s">
        <v>281</v>
      </c>
      <c r="E196" s="185" t="s">
        <v>458</v>
      </c>
      <c r="F196" s="186" t="s">
        <v>459</v>
      </c>
      <c r="G196" s="187" t="s">
        <v>119</v>
      </c>
      <c r="H196" s="188">
        <v>198</v>
      </c>
      <c r="I196" s="189"/>
      <c r="J196" s="190">
        <f t="shared" si="30"/>
        <v>0</v>
      </c>
      <c r="K196" s="186" t="s">
        <v>120</v>
      </c>
      <c r="L196" s="36"/>
      <c r="M196" s="191" t="s">
        <v>19</v>
      </c>
      <c r="N196" s="192" t="s">
        <v>44</v>
      </c>
      <c r="O196" s="61"/>
      <c r="P196" s="178">
        <f t="shared" si="31"/>
        <v>0</v>
      </c>
      <c r="Q196" s="178">
        <v>0</v>
      </c>
      <c r="R196" s="178">
        <f t="shared" si="32"/>
        <v>0</v>
      </c>
      <c r="S196" s="178">
        <v>0</v>
      </c>
      <c r="T196" s="179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0" t="s">
        <v>122</v>
      </c>
      <c r="AT196" s="180" t="s">
        <v>281</v>
      </c>
      <c r="AU196" s="180" t="s">
        <v>82</v>
      </c>
      <c r="AY196" s="14" t="s">
        <v>113</v>
      </c>
      <c r="BE196" s="181">
        <f t="shared" si="34"/>
        <v>0</v>
      </c>
      <c r="BF196" s="181">
        <f t="shared" si="35"/>
        <v>0</v>
      </c>
      <c r="BG196" s="181">
        <f t="shared" si="36"/>
        <v>0</v>
      </c>
      <c r="BH196" s="181">
        <f t="shared" si="37"/>
        <v>0</v>
      </c>
      <c r="BI196" s="181">
        <f t="shared" si="38"/>
        <v>0</v>
      </c>
      <c r="BJ196" s="14" t="s">
        <v>78</v>
      </c>
      <c r="BK196" s="181">
        <f t="shared" si="39"/>
        <v>0</v>
      </c>
      <c r="BL196" s="14" t="s">
        <v>122</v>
      </c>
      <c r="BM196" s="180" t="s">
        <v>460</v>
      </c>
    </row>
    <row r="197" spans="1:65" s="2" customFormat="1" ht="37.9" customHeight="1">
      <c r="A197" s="31"/>
      <c r="B197" s="32"/>
      <c r="C197" s="184" t="s">
        <v>73</v>
      </c>
      <c r="D197" s="184" t="s">
        <v>281</v>
      </c>
      <c r="E197" s="185" t="s">
        <v>461</v>
      </c>
      <c r="F197" s="186" t="s">
        <v>462</v>
      </c>
      <c r="G197" s="187" t="s">
        <v>119</v>
      </c>
      <c r="H197" s="188">
        <v>22</v>
      </c>
      <c r="I197" s="189"/>
      <c r="J197" s="190">
        <f t="shared" si="30"/>
        <v>0</v>
      </c>
      <c r="K197" s="186" t="s">
        <v>120</v>
      </c>
      <c r="L197" s="36"/>
      <c r="M197" s="191" t="s">
        <v>19</v>
      </c>
      <c r="N197" s="192" t="s">
        <v>44</v>
      </c>
      <c r="O197" s="61"/>
      <c r="P197" s="178">
        <f t="shared" si="31"/>
        <v>0</v>
      </c>
      <c r="Q197" s="178">
        <v>0</v>
      </c>
      <c r="R197" s="178">
        <f t="shared" si="32"/>
        <v>0</v>
      </c>
      <c r="S197" s="178">
        <v>0</v>
      </c>
      <c r="T197" s="179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0" t="s">
        <v>122</v>
      </c>
      <c r="AT197" s="180" t="s">
        <v>281</v>
      </c>
      <c r="AU197" s="180" t="s">
        <v>82</v>
      </c>
      <c r="AY197" s="14" t="s">
        <v>113</v>
      </c>
      <c r="BE197" s="181">
        <f t="shared" si="34"/>
        <v>0</v>
      </c>
      <c r="BF197" s="181">
        <f t="shared" si="35"/>
        <v>0</v>
      </c>
      <c r="BG197" s="181">
        <f t="shared" si="36"/>
        <v>0</v>
      </c>
      <c r="BH197" s="181">
        <f t="shared" si="37"/>
        <v>0</v>
      </c>
      <c r="BI197" s="181">
        <f t="shared" si="38"/>
        <v>0</v>
      </c>
      <c r="BJ197" s="14" t="s">
        <v>78</v>
      </c>
      <c r="BK197" s="181">
        <f t="shared" si="39"/>
        <v>0</v>
      </c>
      <c r="BL197" s="14" t="s">
        <v>122</v>
      </c>
      <c r="BM197" s="180" t="s">
        <v>463</v>
      </c>
    </row>
    <row r="198" spans="1:65" s="2" customFormat="1" ht="37.9" customHeight="1">
      <c r="A198" s="31"/>
      <c r="B198" s="32"/>
      <c r="C198" s="184" t="s">
        <v>73</v>
      </c>
      <c r="D198" s="184" t="s">
        <v>281</v>
      </c>
      <c r="E198" s="185" t="s">
        <v>464</v>
      </c>
      <c r="F198" s="186" t="s">
        <v>465</v>
      </c>
      <c r="G198" s="187" t="s">
        <v>119</v>
      </c>
      <c r="H198" s="188">
        <v>4</v>
      </c>
      <c r="I198" s="189"/>
      <c r="J198" s="190">
        <f t="shared" si="30"/>
        <v>0</v>
      </c>
      <c r="K198" s="186" t="s">
        <v>120</v>
      </c>
      <c r="L198" s="36"/>
      <c r="M198" s="191" t="s">
        <v>19</v>
      </c>
      <c r="N198" s="192" t="s">
        <v>44</v>
      </c>
      <c r="O198" s="61"/>
      <c r="P198" s="178">
        <f t="shared" si="31"/>
        <v>0</v>
      </c>
      <c r="Q198" s="178">
        <v>0</v>
      </c>
      <c r="R198" s="178">
        <f t="shared" si="32"/>
        <v>0</v>
      </c>
      <c r="S198" s="178">
        <v>0</v>
      </c>
      <c r="T198" s="179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0" t="s">
        <v>122</v>
      </c>
      <c r="AT198" s="180" t="s">
        <v>281</v>
      </c>
      <c r="AU198" s="180" t="s">
        <v>82</v>
      </c>
      <c r="AY198" s="14" t="s">
        <v>113</v>
      </c>
      <c r="BE198" s="181">
        <f t="shared" si="34"/>
        <v>0</v>
      </c>
      <c r="BF198" s="181">
        <f t="shared" si="35"/>
        <v>0</v>
      </c>
      <c r="BG198" s="181">
        <f t="shared" si="36"/>
        <v>0</v>
      </c>
      <c r="BH198" s="181">
        <f t="shared" si="37"/>
        <v>0</v>
      </c>
      <c r="BI198" s="181">
        <f t="shared" si="38"/>
        <v>0</v>
      </c>
      <c r="BJ198" s="14" t="s">
        <v>78</v>
      </c>
      <c r="BK198" s="181">
        <f t="shared" si="39"/>
        <v>0</v>
      </c>
      <c r="BL198" s="14" t="s">
        <v>122</v>
      </c>
      <c r="BM198" s="180" t="s">
        <v>466</v>
      </c>
    </row>
    <row r="199" spans="1:65" s="2" customFormat="1" ht="37.9" customHeight="1">
      <c r="A199" s="31"/>
      <c r="B199" s="32"/>
      <c r="C199" s="184" t="s">
        <v>73</v>
      </c>
      <c r="D199" s="184" t="s">
        <v>281</v>
      </c>
      <c r="E199" s="185" t="s">
        <v>467</v>
      </c>
      <c r="F199" s="186" t="s">
        <v>468</v>
      </c>
      <c r="G199" s="187" t="s">
        <v>119</v>
      </c>
      <c r="H199" s="188">
        <v>2</v>
      </c>
      <c r="I199" s="189"/>
      <c r="J199" s="190">
        <f t="shared" si="30"/>
        <v>0</v>
      </c>
      <c r="K199" s="186" t="s">
        <v>120</v>
      </c>
      <c r="L199" s="36"/>
      <c r="M199" s="191" t="s">
        <v>19</v>
      </c>
      <c r="N199" s="192" t="s">
        <v>44</v>
      </c>
      <c r="O199" s="61"/>
      <c r="P199" s="178">
        <f t="shared" si="31"/>
        <v>0</v>
      </c>
      <c r="Q199" s="178">
        <v>0</v>
      </c>
      <c r="R199" s="178">
        <f t="shared" si="32"/>
        <v>0</v>
      </c>
      <c r="S199" s="178">
        <v>0</v>
      </c>
      <c r="T199" s="179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0" t="s">
        <v>122</v>
      </c>
      <c r="AT199" s="180" t="s">
        <v>281</v>
      </c>
      <c r="AU199" s="180" t="s">
        <v>82</v>
      </c>
      <c r="AY199" s="14" t="s">
        <v>113</v>
      </c>
      <c r="BE199" s="181">
        <f t="shared" si="34"/>
        <v>0</v>
      </c>
      <c r="BF199" s="181">
        <f t="shared" si="35"/>
        <v>0</v>
      </c>
      <c r="BG199" s="181">
        <f t="shared" si="36"/>
        <v>0</v>
      </c>
      <c r="BH199" s="181">
        <f t="shared" si="37"/>
        <v>0</v>
      </c>
      <c r="BI199" s="181">
        <f t="shared" si="38"/>
        <v>0</v>
      </c>
      <c r="BJ199" s="14" t="s">
        <v>78</v>
      </c>
      <c r="BK199" s="181">
        <f t="shared" si="39"/>
        <v>0</v>
      </c>
      <c r="BL199" s="14" t="s">
        <v>122</v>
      </c>
      <c r="BM199" s="180" t="s">
        <v>469</v>
      </c>
    </row>
    <row r="200" spans="1:65" s="2" customFormat="1" ht="37.9" customHeight="1">
      <c r="A200" s="31"/>
      <c r="B200" s="32"/>
      <c r="C200" s="184" t="s">
        <v>73</v>
      </c>
      <c r="D200" s="184" t="s">
        <v>281</v>
      </c>
      <c r="E200" s="185" t="s">
        <v>470</v>
      </c>
      <c r="F200" s="186" t="s">
        <v>471</v>
      </c>
      <c r="G200" s="187" t="s">
        <v>119</v>
      </c>
      <c r="H200" s="188">
        <v>1</v>
      </c>
      <c r="I200" s="189"/>
      <c r="J200" s="190">
        <f t="shared" si="30"/>
        <v>0</v>
      </c>
      <c r="K200" s="186" t="s">
        <v>120</v>
      </c>
      <c r="L200" s="36"/>
      <c r="M200" s="191" t="s">
        <v>19</v>
      </c>
      <c r="N200" s="192" t="s">
        <v>44</v>
      </c>
      <c r="O200" s="61"/>
      <c r="P200" s="178">
        <f t="shared" si="31"/>
        <v>0</v>
      </c>
      <c r="Q200" s="178">
        <v>0</v>
      </c>
      <c r="R200" s="178">
        <f t="shared" si="32"/>
        <v>0</v>
      </c>
      <c r="S200" s="178">
        <v>0</v>
      </c>
      <c r="T200" s="179">
        <f t="shared" si="3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0" t="s">
        <v>122</v>
      </c>
      <c r="AT200" s="180" t="s">
        <v>281</v>
      </c>
      <c r="AU200" s="180" t="s">
        <v>82</v>
      </c>
      <c r="AY200" s="14" t="s">
        <v>113</v>
      </c>
      <c r="BE200" s="181">
        <f t="shared" si="34"/>
        <v>0</v>
      </c>
      <c r="BF200" s="181">
        <f t="shared" si="35"/>
        <v>0</v>
      </c>
      <c r="BG200" s="181">
        <f t="shared" si="36"/>
        <v>0</v>
      </c>
      <c r="BH200" s="181">
        <f t="shared" si="37"/>
        <v>0</v>
      </c>
      <c r="BI200" s="181">
        <f t="shared" si="38"/>
        <v>0</v>
      </c>
      <c r="BJ200" s="14" t="s">
        <v>78</v>
      </c>
      <c r="BK200" s="181">
        <f t="shared" si="39"/>
        <v>0</v>
      </c>
      <c r="BL200" s="14" t="s">
        <v>122</v>
      </c>
      <c r="BM200" s="180" t="s">
        <v>472</v>
      </c>
    </row>
    <row r="201" spans="1:65" s="2" customFormat="1" ht="37.9" customHeight="1">
      <c r="A201" s="31"/>
      <c r="B201" s="32"/>
      <c r="C201" s="184" t="s">
        <v>73</v>
      </c>
      <c r="D201" s="184" t="s">
        <v>281</v>
      </c>
      <c r="E201" s="185" t="s">
        <v>473</v>
      </c>
      <c r="F201" s="186" t="s">
        <v>474</v>
      </c>
      <c r="G201" s="187" t="s">
        <v>119</v>
      </c>
      <c r="H201" s="188">
        <v>24</v>
      </c>
      <c r="I201" s="189"/>
      <c r="J201" s="190">
        <f t="shared" si="30"/>
        <v>0</v>
      </c>
      <c r="K201" s="186" t="s">
        <v>120</v>
      </c>
      <c r="L201" s="36"/>
      <c r="M201" s="191" t="s">
        <v>19</v>
      </c>
      <c r="N201" s="192" t="s">
        <v>44</v>
      </c>
      <c r="O201" s="61"/>
      <c r="P201" s="178">
        <f t="shared" si="31"/>
        <v>0</v>
      </c>
      <c r="Q201" s="178">
        <v>0</v>
      </c>
      <c r="R201" s="178">
        <f t="shared" si="32"/>
        <v>0</v>
      </c>
      <c r="S201" s="178">
        <v>0</v>
      </c>
      <c r="T201" s="179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0" t="s">
        <v>122</v>
      </c>
      <c r="AT201" s="180" t="s">
        <v>281</v>
      </c>
      <c r="AU201" s="180" t="s">
        <v>82</v>
      </c>
      <c r="AY201" s="14" t="s">
        <v>113</v>
      </c>
      <c r="BE201" s="181">
        <f t="shared" si="34"/>
        <v>0</v>
      </c>
      <c r="BF201" s="181">
        <f t="shared" si="35"/>
        <v>0</v>
      </c>
      <c r="BG201" s="181">
        <f t="shared" si="36"/>
        <v>0</v>
      </c>
      <c r="BH201" s="181">
        <f t="shared" si="37"/>
        <v>0</v>
      </c>
      <c r="BI201" s="181">
        <f t="shared" si="38"/>
        <v>0</v>
      </c>
      <c r="BJ201" s="14" t="s">
        <v>78</v>
      </c>
      <c r="BK201" s="181">
        <f t="shared" si="39"/>
        <v>0</v>
      </c>
      <c r="BL201" s="14" t="s">
        <v>122</v>
      </c>
      <c r="BM201" s="180" t="s">
        <v>475</v>
      </c>
    </row>
    <row r="202" spans="1:65" s="2" customFormat="1" ht="37.9" customHeight="1">
      <c r="A202" s="31"/>
      <c r="B202" s="32"/>
      <c r="C202" s="184" t="s">
        <v>73</v>
      </c>
      <c r="D202" s="184" t="s">
        <v>281</v>
      </c>
      <c r="E202" s="185" t="s">
        <v>476</v>
      </c>
      <c r="F202" s="186" t="s">
        <v>477</v>
      </c>
      <c r="G202" s="187" t="s">
        <v>160</v>
      </c>
      <c r="H202" s="188">
        <v>1600</v>
      </c>
      <c r="I202" s="189"/>
      <c r="J202" s="190">
        <f t="shared" ref="J202:J233" si="40">ROUND(I202*H202,2)</f>
        <v>0</v>
      </c>
      <c r="K202" s="186" t="s">
        <v>120</v>
      </c>
      <c r="L202" s="36"/>
      <c r="M202" s="191" t="s">
        <v>19</v>
      </c>
      <c r="N202" s="192" t="s">
        <v>44</v>
      </c>
      <c r="O202" s="61"/>
      <c r="P202" s="178">
        <f t="shared" ref="P202:P233" si="41">O202*H202</f>
        <v>0</v>
      </c>
      <c r="Q202" s="178">
        <v>0</v>
      </c>
      <c r="R202" s="178">
        <f t="shared" ref="R202:R233" si="42">Q202*H202</f>
        <v>0</v>
      </c>
      <c r="S202" s="178">
        <v>0</v>
      </c>
      <c r="T202" s="179">
        <f t="shared" ref="T202:T233" si="43"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0" t="s">
        <v>122</v>
      </c>
      <c r="AT202" s="180" t="s">
        <v>281</v>
      </c>
      <c r="AU202" s="180" t="s">
        <v>82</v>
      </c>
      <c r="AY202" s="14" t="s">
        <v>113</v>
      </c>
      <c r="BE202" s="181">
        <f t="shared" ref="BE202:BE213" si="44">IF(N202="základní",J202,0)</f>
        <v>0</v>
      </c>
      <c r="BF202" s="181">
        <f t="shared" ref="BF202:BF213" si="45">IF(N202="snížená",J202,0)</f>
        <v>0</v>
      </c>
      <c r="BG202" s="181">
        <f t="shared" ref="BG202:BG213" si="46">IF(N202="zákl. přenesená",J202,0)</f>
        <v>0</v>
      </c>
      <c r="BH202" s="181">
        <f t="shared" ref="BH202:BH213" si="47">IF(N202="sníž. přenesená",J202,0)</f>
        <v>0</v>
      </c>
      <c r="BI202" s="181">
        <f t="shared" ref="BI202:BI213" si="48">IF(N202="nulová",J202,0)</f>
        <v>0</v>
      </c>
      <c r="BJ202" s="14" t="s">
        <v>78</v>
      </c>
      <c r="BK202" s="181">
        <f t="shared" ref="BK202:BK213" si="49">ROUND(I202*H202,2)</f>
        <v>0</v>
      </c>
      <c r="BL202" s="14" t="s">
        <v>122</v>
      </c>
      <c r="BM202" s="180" t="s">
        <v>478</v>
      </c>
    </row>
    <row r="203" spans="1:65" s="2" customFormat="1" ht="37.9" customHeight="1">
      <c r="A203" s="31"/>
      <c r="B203" s="32"/>
      <c r="C203" s="184" t="s">
        <v>73</v>
      </c>
      <c r="D203" s="184" t="s">
        <v>281</v>
      </c>
      <c r="E203" s="185" t="s">
        <v>479</v>
      </c>
      <c r="F203" s="186" t="s">
        <v>480</v>
      </c>
      <c r="G203" s="187" t="s">
        <v>160</v>
      </c>
      <c r="H203" s="188">
        <v>1600</v>
      </c>
      <c r="I203" s="189"/>
      <c r="J203" s="190">
        <f t="shared" si="40"/>
        <v>0</v>
      </c>
      <c r="K203" s="186" t="s">
        <v>120</v>
      </c>
      <c r="L203" s="36"/>
      <c r="M203" s="191" t="s">
        <v>19</v>
      </c>
      <c r="N203" s="192" t="s">
        <v>44</v>
      </c>
      <c r="O203" s="61"/>
      <c r="P203" s="178">
        <f t="shared" si="41"/>
        <v>0</v>
      </c>
      <c r="Q203" s="178">
        <v>0</v>
      </c>
      <c r="R203" s="178">
        <f t="shared" si="42"/>
        <v>0</v>
      </c>
      <c r="S203" s="178">
        <v>0</v>
      </c>
      <c r="T203" s="179">
        <f t="shared" si="4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0" t="s">
        <v>122</v>
      </c>
      <c r="AT203" s="180" t="s">
        <v>281</v>
      </c>
      <c r="AU203" s="180" t="s">
        <v>82</v>
      </c>
      <c r="AY203" s="14" t="s">
        <v>113</v>
      </c>
      <c r="BE203" s="181">
        <f t="shared" si="44"/>
        <v>0</v>
      </c>
      <c r="BF203" s="181">
        <f t="shared" si="45"/>
        <v>0</v>
      </c>
      <c r="BG203" s="181">
        <f t="shared" si="46"/>
        <v>0</v>
      </c>
      <c r="BH203" s="181">
        <f t="shared" si="47"/>
        <v>0</v>
      </c>
      <c r="BI203" s="181">
        <f t="shared" si="48"/>
        <v>0</v>
      </c>
      <c r="BJ203" s="14" t="s">
        <v>78</v>
      </c>
      <c r="BK203" s="181">
        <f t="shared" si="49"/>
        <v>0</v>
      </c>
      <c r="BL203" s="14" t="s">
        <v>122</v>
      </c>
      <c r="BM203" s="180" t="s">
        <v>481</v>
      </c>
    </row>
    <row r="204" spans="1:65" s="2" customFormat="1" ht="49.15" customHeight="1">
      <c r="A204" s="31"/>
      <c r="B204" s="32"/>
      <c r="C204" s="184" t="s">
        <v>73</v>
      </c>
      <c r="D204" s="184" t="s">
        <v>281</v>
      </c>
      <c r="E204" s="185" t="s">
        <v>482</v>
      </c>
      <c r="F204" s="186" t="s">
        <v>483</v>
      </c>
      <c r="G204" s="187" t="s">
        <v>119</v>
      </c>
      <c r="H204" s="188">
        <v>8</v>
      </c>
      <c r="I204" s="189"/>
      <c r="J204" s="190">
        <f t="shared" si="40"/>
        <v>0</v>
      </c>
      <c r="K204" s="186" t="s">
        <v>120</v>
      </c>
      <c r="L204" s="36"/>
      <c r="M204" s="191" t="s">
        <v>19</v>
      </c>
      <c r="N204" s="192" t="s">
        <v>44</v>
      </c>
      <c r="O204" s="61"/>
      <c r="P204" s="178">
        <f t="shared" si="41"/>
        <v>0</v>
      </c>
      <c r="Q204" s="178">
        <v>0</v>
      </c>
      <c r="R204" s="178">
        <f t="shared" si="42"/>
        <v>0</v>
      </c>
      <c r="S204" s="178">
        <v>0</v>
      </c>
      <c r="T204" s="179">
        <f t="shared" si="4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0" t="s">
        <v>122</v>
      </c>
      <c r="AT204" s="180" t="s">
        <v>281</v>
      </c>
      <c r="AU204" s="180" t="s">
        <v>82</v>
      </c>
      <c r="AY204" s="14" t="s">
        <v>113</v>
      </c>
      <c r="BE204" s="181">
        <f t="shared" si="44"/>
        <v>0</v>
      </c>
      <c r="BF204" s="181">
        <f t="shared" si="45"/>
        <v>0</v>
      </c>
      <c r="BG204" s="181">
        <f t="shared" si="46"/>
        <v>0</v>
      </c>
      <c r="BH204" s="181">
        <f t="shared" si="47"/>
        <v>0</v>
      </c>
      <c r="BI204" s="181">
        <f t="shared" si="48"/>
        <v>0</v>
      </c>
      <c r="BJ204" s="14" t="s">
        <v>78</v>
      </c>
      <c r="BK204" s="181">
        <f t="shared" si="49"/>
        <v>0</v>
      </c>
      <c r="BL204" s="14" t="s">
        <v>122</v>
      </c>
      <c r="BM204" s="180" t="s">
        <v>484</v>
      </c>
    </row>
    <row r="205" spans="1:65" s="2" customFormat="1" ht="37.9" customHeight="1">
      <c r="A205" s="31"/>
      <c r="B205" s="32"/>
      <c r="C205" s="184" t="s">
        <v>73</v>
      </c>
      <c r="D205" s="184" t="s">
        <v>281</v>
      </c>
      <c r="E205" s="185" t="s">
        <v>485</v>
      </c>
      <c r="F205" s="186" t="s">
        <v>486</v>
      </c>
      <c r="G205" s="187" t="s">
        <v>160</v>
      </c>
      <c r="H205" s="188">
        <v>100</v>
      </c>
      <c r="I205" s="189"/>
      <c r="J205" s="190">
        <f t="shared" si="40"/>
        <v>0</v>
      </c>
      <c r="K205" s="186" t="s">
        <v>120</v>
      </c>
      <c r="L205" s="36"/>
      <c r="M205" s="191" t="s">
        <v>19</v>
      </c>
      <c r="N205" s="192" t="s">
        <v>44</v>
      </c>
      <c r="O205" s="61"/>
      <c r="P205" s="178">
        <f t="shared" si="41"/>
        <v>0</v>
      </c>
      <c r="Q205" s="178">
        <v>0</v>
      </c>
      <c r="R205" s="178">
        <f t="shared" si="42"/>
        <v>0</v>
      </c>
      <c r="S205" s="178">
        <v>0</v>
      </c>
      <c r="T205" s="179">
        <f t="shared" si="4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0" t="s">
        <v>122</v>
      </c>
      <c r="AT205" s="180" t="s">
        <v>281</v>
      </c>
      <c r="AU205" s="180" t="s">
        <v>82</v>
      </c>
      <c r="AY205" s="14" t="s">
        <v>113</v>
      </c>
      <c r="BE205" s="181">
        <f t="shared" si="44"/>
        <v>0</v>
      </c>
      <c r="BF205" s="181">
        <f t="shared" si="45"/>
        <v>0</v>
      </c>
      <c r="BG205" s="181">
        <f t="shared" si="46"/>
        <v>0</v>
      </c>
      <c r="BH205" s="181">
        <f t="shared" si="47"/>
        <v>0</v>
      </c>
      <c r="BI205" s="181">
        <f t="shared" si="48"/>
        <v>0</v>
      </c>
      <c r="BJ205" s="14" t="s">
        <v>78</v>
      </c>
      <c r="BK205" s="181">
        <f t="shared" si="49"/>
        <v>0</v>
      </c>
      <c r="BL205" s="14" t="s">
        <v>122</v>
      </c>
      <c r="BM205" s="180" t="s">
        <v>487</v>
      </c>
    </row>
    <row r="206" spans="1:65" s="2" customFormat="1" ht="49.15" customHeight="1">
      <c r="A206" s="31"/>
      <c r="B206" s="32"/>
      <c r="C206" s="184" t="s">
        <v>73</v>
      </c>
      <c r="D206" s="184" t="s">
        <v>281</v>
      </c>
      <c r="E206" s="185" t="s">
        <v>488</v>
      </c>
      <c r="F206" s="186" t="s">
        <v>489</v>
      </c>
      <c r="G206" s="187" t="s">
        <v>119</v>
      </c>
      <c r="H206" s="188">
        <v>3</v>
      </c>
      <c r="I206" s="189"/>
      <c r="J206" s="190">
        <f t="shared" si="40"/>
        <v>0</v>
      </c>
      <c r="K206" s="186" t="s">
        <v>120</v>
      </c>
      <c r="L206" s="36"/>
      <c r="M206" s="191" t="s">
        <v>19</v>
      </c>
      <c r="N206" s="192" t="s">
        <v>44</v>
      </c>
      <c r="O206" s="61"/>
      <c r="P206" s="178">
        <f t="shared" si="41"/>
        <v>0</v>
      </c>
      <c r="Q206" s="178">
        <v>0</v>
      </c>
      <c r="R206" s="178">
        <f t="shared" si="42"/>
        <v>0</v>
      </c>
      <c r="S206" s="178">
        <v>0</v>
      </c>
      <c r="T206" s="179">
        <f t="shared" si="4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0" t="s">
        <v>122</v>
      </c>
      <c r="AT206" s="180" t="s">
        <v>281</v>
      </c>
      <c r="AU206" s="180" t="s">
        <v>82</v>
      </c>
      <c r="AY206" s="14" t="s">
        <v>113</v>
      </c>
      <c r="BE206" s="181">
        <f t="shared" si="44"/>
        <v>0</v>
      </c>
      <c r="BF206" s="181">
        <f t="shared" si="45"/>
        <v>0</v>
      </c>
      <c r="BG206" s="181">
        <f t="shared" si="46"/>
        <v>0</v>
      </c>
      <c r="BH206" s="181">
        <f t="shared" si="47"/>
        <v>0</v>
      </c>
      <c r="BI206" s="181">
        <f t="shared" si="48"/>
        <v>0</v>
      </c>
      <c r="BJ206" s="14" t="s">
        <v>78</v>
      </c>
      <c r="BK206" s="181">
        <f t="shared" si="49"/>
        <v>0</v>
      </c>
      <c r="BL206" s="14" t="s">
        <v>122</v>
      </c>
      <c r="BM206" s="180" t="s">
        <v>490</v>
      </c>
    </row>
    <row r="207" spans="1:65" s="2" customFormat="1" ht="37.9" customHeight="1">
      <c r="A207" s="31"/>
      <c r="B207" s="32"/>
      <c r="C207" s="184" t="s">
        <v>73</v>
      </c>
      <c r="D207" s="184" t="s">
        <v>281</v>
      </c>
      <c r="E207" s="185" t="s">
        <v>491</v>
      </c>
      <c r="F207" s="186" t="s">
        <v>492</v>
      </c>
      <c r="G207" s="187" t="s">
        <v>119</v>
      </c>
      <c r="H207" s="188">
        <v>6</v>
      </c>
      <c r="I207" s="189"/>
      <c r="J207" s="190">
        <f t="shared" si="40"/>
        <v>0</v>
      </c>
      <c r="K207" s="186" t="s">
        <v>120</v>
      </c>
      <c r="L207" s="36"/>
      <c r="M207" s="191" t="s">
        <v>19</v>
      </c>
      <c r="N207" s="192" t="s">
        <v>44</v>
      </c>
      <c r="O207" s="61"/>
      <c r="P207" s="178">
        <f t="shared" si="41"/>
        <v>0</v>
      </c>
      <c r="Q207" s="178">
        <v>0</v>
      </c>
      <c r="R207" s="178">
        <f t="shared" si="42"/>
        <v>0</v>
      </c>
      <c r="S207" s="178">
        <v>0</v>
      </c>
      <c r="T207" s="179">
        <f t="shared" si="4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0" t="s">
        <v>122</v>
      </c>
      <c r="AT207" s="180" t="s">
        <v>281</v>
      </c>
      <c r="AU207" s="180" t="s">
        <v>82</v>
      </c>
      <c r="AY207" s="14" t="s">
        <v>113</v>
      </c>
      <c r="BE207" s="181">
        <f t="shared" si="44"/>
        <v>0</v>
      </c>
      <c r="BF207" s="181">
        <f t="shared" si="45"/>
        <v>0</v>
      </c>
      <c r="BG207" s="181">
        <f t="shared" si="46"/>
        <v>0</v>
      </c>
      <c r="BH207" s="181">
        <f t="shared" si="47"/>
        <v>0</v>
      </c>
      <c r="BI207" s="181">
        <f t="shared" si="48"/>
        <v>0</v>
      </c>
      <c r="BJ207" s="14" t="s">
        <v>78</v>
      </c>
      <c r="BK207" s="181">
        <f t="shared" si="49"/>
        <v>0</v>
      </c>
      <c r="BL207" s="14" t="s">
        <v>122</v>
      </c>
      <c r="BM207" s="180" t="s">
        <v>493</v>
      </c>
    </row>
    <row r="208" spans="1:65" s="2" customFormat="1" ht="37.9" customHeight="1">
      <c r="A208" s="31"/>
      <c r="B208" s="32"/>
      <c r="C208" s="184" t="s">
        <v>73</v>
      </c>
      <c r="D208" s="184" t="s">
        <v>281</v>
      </c>
      <c r="E208" s="185" t="s">
        <v>494</v>
      </c>
      <c r="F208" s="186" t="s">
        <v>495</v>
      </c>
      <c r="G208" s="187" t="s">
        <v>119</v>
      </c>
      <c r="H208" s="188">
        <v>8</v>
      </c>
      <c r="I208" s="189"/>
      <c r="J208" s="190">
        <f t="shared" si="40"/>
        <v>0</v>
      </c>
      <c r="K208" s="186" t="s">
        <v>120</v>
      </c>
      <c r="L208" s="36"/>
      <c r="M208" s="191" t="s">
        <v>19</v>
      </c>
      <c r="N208" s="192" t="s">
        <v>44</v>
      </c>
      <c r="O208" s="61"/>
      <c r="P208" s="178">
        <f t="shared" si="41"/>
        <v>0</v>
      </c>
      <c r="Q208" s="178">
        <v>0</v>
      </c>
      <c r="R208" s="178">
        <f t="shared" si="42"/>
        <v>0</v>
      </c>
      <c r="S208" s="178">
        <v>0</v>
      </c>
      <c r="T208" s="179">
        <f t="shared" si="4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0" t="s">
        <v>122</v>
      </c>
      <c r="AT208" s="180" t="s">
        <v>281</v>
      </c>
      <c r="AU208" s="180" t="s">
        <v>82</v>
      </c>
      <c r="AY208" s="14" t="s">
        <v>113</v>
      </c>
      <c r="BE208" s="181">
        <f t="shared" si="44"/>
        <v>0</v>
      </c>
      <c r="BF208" s="181">
        <f t="shared" si="45"/>
        <v>0</v>
      </c>
      <c r="BG208" s="181">
        <f t="shared" si="46"/>
        <v>0</v>
      </c>
      <c r="BH208" s="181">
        <f t="shared" si="47"/>
        <v>0</v>
      </c>
      <c r="BI208" s="181">
        <f t="shared" si="48"/>
        <v>0</v>
      </c>
      <c r="BJ208" s="14" t="s">
        <v>78</v>
      </c>
      <c r="BK208" s="181">
        <f t="shared" si="49"/>
        <v>0</v>
      </c>
      <c r="BL208" s="14" t="s">
        <v>122</v>
      </c>
      <c r="BM208" s="180" t="s">
        <v>496</v>
      </c>
    </row>
    <row r="209" spans="1:65" s="2" customFormat="1" ht="37.9" customHeight="1">
      <c r="A209" s="31"/>
      <c r="B209" s="32"/>
      <c r="C209" s="184" t="s">
        <v>73</v>
      </c>
      <c r="D209" s="184" t="s">
        <v>281</v>
      </c>
      <c r="E209" s="185" t="s">
        <v>497</v>
      </c>
      <c r="F209" s="186" t="s">
        <v>498</v>
      </c>
      <c r="G209" s="187" t="s">
        <v>119</v>
      </c>
      <c r="H209" s="188">
        <v>3</v>
      </c>
      <c r="I209" s="189"/>
      <c r="J209" s="190">
        <f t="shared" si="40"/>
        <v>0</v>
      </c>
      <c r="K209" s="186" t="s">
        <v>120</v>
      </c>
      <c r="L209" s="36"/>
      <c r="M209" s="191" t="s">
        <v>19</v>
      </c>
      <c r="N209" s="192" t="s">
        <v>44</v>
      </c>
      <c r="O209" s="61"/>
      <c r="P209" s="178">
        <f t="shared" si="41"/>
        <v>0</v>
      </c>
      <c r="Q209" s="178">
        <v>0</v>
      </c>
      <c r="R209" s="178">
        <f t="shared" si="42"/>
        <v>0</v>
      </c>
      <c r="S209" s="178">
        <v>0</v>
      </c>
      <c r="T209" s="179">
        <f t="shared" si="4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0" t="s">
        <v>122</v>
      </c>
      <c r="AT209" s="180" t="s">
        <v>281</v>
      </c>
      <c r="AU209" s="180" t="s">
        <v>82</v>
      </c>
      <c r="AY209" s="14" t="s">
        <v>113</v>
      </c>
      <c r="BE209" s="181">
        <f t="shared" si="44"/>
        <v>0</v>
      </c>
      <c r="BF209" s="181">
        <f t="shared" si="45"/>
        <v>0</v>
      </c>
      <c r="BG209" s="181">
        <f t="shared" si="46"/>
        <v>0</v>
      </c>
      <c r="BH209" s="181">
        <f t="shared" si="47"/>
        <v>0</v>
      </c>
      <c r="BI209" s="181">
        <f t="shared" si="48"/>
        <v>0</v>
      </c>
      <c r="BJ209" s="14" t="s">
        <v>78</v>
      </c>
      <c r="BK209" s="181">
        <f t="shared" si="49"/>
        <v>0</v>
      </c>
      <c r="BL209" s="14" t="s">
        <v>122</v>
      </c>
      <c r="BM209" s="180" t="s">
        <v>499</v>
      </c>
    </row>
    <row r="210" spans="1:65" s="2" customFormat="1" ht="37.9" customHeight="1">
      <c r="A210" s="31"/>
      <c r="B210" s="32"/>
      <c r="C210" s="184" t="s">
        <v>73</v>
      </c>
      <c r="D210" s="184" t="s">
        <v>281</v>
      </c>
      <c r="E210" s="185" t="s">
        <v>500</v>
      </c>
      <c r="F210" s="186" t="s">
        <v>501</v>
      </c>
      <c r="G210" s="187" t="s">
        <v>119</v>
      </c>
      <c r="H210" s="188">
        <v>8</v>
      </c>
      <c r="I210" s="189"/>
      <c r="J210" s="190">
        <f t="shared" si="40"/>
        <v>0</v>
      </c>
      <c r="K210" s="186" t="s">
        <v>120</v>
      </c>
      <c r="L210" s="36"/>
      <c r="M210" s="191" t="s">
        <v>19</v>
      </c>
      <c r="N210" s="192" t="s">
        <v>44</v>
      </c>
      <c r="O210" s="61"/>
      <c r="P210" s="178">
        <f t="shared" si="41"/>
        <v>0</v>
      </c>
      <c r="Q210" s="178">
        <v>0</v>
      </c>
      <c r="R210" s="178">
        <f t="shared" si="42"/>
        <v>0</v>
      </c>
      <c r="S210" s="178">
        <v>0</v>
      </c>
      <c r="T210" s="179">
        <f t="shared" si="4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80" t="s">
        <v>122</v>
      </c>
      <c r="AT210" s="180" t="s">
        <v>281</v>
      </c>
      <c r="AU210" s="180" t="s">
        <v>82</v>
      </c>
      <c r="AY210" s="14" t="s">
        <v>113</v>
      </c>
      <c r="BE210" s="181">
        <f t="shared" si="44"/>
        <v>0</v>
      </c>
      <c r="BF210" s="181">
        <f t="shared" si="45"/>
        <v>0</v>
      </c>
      <c r="BG210" s="181">
        <f t="shared" si="46"/>
        <v>0</v>
      </c>
      <c r="BH210" s="181">
        <f t="shared" si="47"/>
        <v>0</v>
      </c>
      <c r="BI210" s="181">
        <f t="shared" si="48"/>
        <v>0</v>
      </c>
      <c r="BJ210" s="14" t="s">
        <v>78</v>
      </c>
      <c r="BK210" s="181">
        <f t="shared" si="49"/>
        <v>0</v>
      </c>
      <c r="BL210" s="14" t="s">
        <v>122</v>
      </c>
      <c r="BM210" s="180" t="s">
        <v>502</v>
      </c>
    </row>
    <row r="211" spans="1:65" s="2" customFormat="1" ht="49.15" customHeight="1">
      <c r="A211" s="31"/>
      <c r="B211" s="32"/>
      <c r="C211" s="184" t="s">
        <v>73</v>
      </c>
      <c r="D211" s="184" t="s">
        <v>281</v>
      </c>
      <c r="E211" s="185" t="s">
        <v>503</v>
      </c>
      <c r="F211" s="186" t="s">
        <v>504</v>
      </c>
      <c r="G211" s="187" t="s">
        <v>119</v>
      </c>
      <c r="H211" s="188">
        <v>8</v>
      </c>
      <c r="I211" s="189"/>
      <c r="J211" s="190">
        <f t="shared" si="40"/>
        <v>0</v>
      </c>
      <c r="K211" s="186" t="s">
        <v>120</v>
      </c>
      <c r="L211" s="36"/>
      <c r="M211" s="191" t="s">
        <v>19</v>
      </c>
      <c r="N211" s="192" t="s">
        <v>44</v>
      </c>
      <c r="O211" s="61"/>
      <c r="P211" s="178">
        <f t="shared" si="41"/>
        <v>0</v>
      </c>
      <c r="Q211" s="178">
        <v>0</v>
      </c>
      <c r="R211" s="178">
        <f t="shared" si="42"/>
        <v>0</v>
      </c>
      <c r="S211" s="178">
        <v>0</v>
      </c>
      <c r="T211" s="179">
        <f t="shared" si="4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0" t="s">
        <v>122</v>
      </c>
      <c r="AT211" s="180" t="s">
        <v>281</v>
      </c>
      <c r="AU211" s="180" t="s">
        <v>82</v>
      </c>
      <c r="AY211" s="14" t="s">
        <v>113</v>
      </c>
      <c r="BE211" s="181">
        <f t="shared" si="44"/>
        <v>0</v>
      </c>
      <c r="BF211" s="181">
        <f t="shared" si="45"/>
        <v>0</v>
      </c>
      <c r="BG211" s="181">
        <f t="shared" si="46"/>
        <v>0</v>
      </c>
      <c r="BH211" s="181">
        <f t="shared" si="47"/>
        <v>0</v>
      </c>
      <c r="BI211" s="181">
        <f t="shared" si="48"/>
        <v>0</v>
      </c>
      <c r="BJ211" s="14" t="s">
        <v>78</v>
      </c>
      <c r="BK211" s="181">
        <f t="shared" si="49"/>
        <v>0</v>
      </c>
      <c r="BL211" s="14" t="s">
        <v>122</v>
      </c>
      <c r="BM211" s="180" t="s">
        <v>505</v>
      </c>
    </row>
    <row r="212" spans="1:65" s="2" customFormat="1" ht="62.65" customHeight="1">
      <c r="A212" s="31"/>
      <c r="B212" s="32"/>
      <c r="C212" s="184" t="s">
        <v>73</v>
      </c>
      <c r="D212" s="184" t="s">
        <v>281</v>
      </c>
      <c r="E212" s="185" t="s">
        <v>506</v>
      </c>
      <c r="F212" s="186" t="s">
        <v>507</v>
      </c>
      <c r="G212" s="187" t="s">
        <v>119</v>
      </c>
      <c r="H212" s="188">
        <v>2</v>
      </c>
      <c r="I212" s="189"/>
      <c r="J212" s="190">
        <f t="shared" si="40"/>
        <v>0</v>
      </c>
      <c r="K212" s="186" t="s">
        <v>120</v>
      </c>
      <c r="L212" s="36"/>
      <c r="M212" s="191" t="s">
        <v>19</v>
      </c>
      <c r="N212" s="192" t="s">
        <v>44</v>
      </c>
      <c r="O212" s="61"/>
      <c r="P212" s="178">
        <f t="shared" si="41"/>
        <v>0</v>
      </c>
      <c r="Q212" s="178">
        <v>0</v>
      </c>
      <c r="R212" s="178">
        <f t="shared" si="42"/>
        <v>0</v>
      </c>
      <c r="S212" s="178">
        <v>0</v>
      </c>
      <c r="T212" s="179">
        <f t="shared" si="4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80" t="s">
        <v>122</v>
      </c>
      <c r="AT212" s="180" t="s">
        <v>281</v>
      </c>
      <c r="AU212" s="180" t="s">
        <v>82</v>
      </c>
      <c r="AY212" s="14" t="s">
        <v>113</v>
      </c>
      <c r="BE212" s="181">
        <f t="shared" si="44"/>
        <v>0</v>
      </c>
      <c r="BF212" s="181">
        <f t="shared" si="45"/>
        <v>0</v>
      </c>
      <c r="BG212" s="181">
        <f t="shared" si="46"/>
        <v>0</v>
      </c>
      <c r="BH212" s="181">
        <f t="shared" si="47"/>
        <v>0</v>
      </c>
      <c r="BI212" s="181">
        <f t="shared" si="48"/>
        <v>0</v>
      </c>
      <c r="BJ212" s="14" t="s">
        <v>78</v>
      </c>
      <c r="BK212" s="181">
        <f t="shared" si="49"/>
        <v>0</v>
      </c>
      <c r="BL212" s="14" t="s">
        <v>122</v>
      </c>
      <c r="BM212" s="180" t="s">
        <v>508</v>
      </c>
    </row>
    <row r="213" spans="1:65" s="2" customFormat="1" ht="24.2" customHeight="1">
      <c r="A213" s="31"/>
      <c r="B213" s="32"/>
      <c r="C213" s="184" t="s">
        <v>73</v>
      </c>
      <c r="D213" s="184" t="s">
        <v>281</v>
      </c>
      <c r="E213" s="185" t="s">
        <v>509</v>
      </c>
      <c r="F213" s="186" t="s">
        <v>510</v>
      </c>
      <c r="G213" s="187" t="s">
        <v>119</v>
      </c>
      <c r="H213" s="188">
        <v>1</v>
      </c>
      <c r="I213" s="189"/>
      <c r="J213" s="190">
        <f t="shared" si="40"/>
        <v>0</v>
      </c>
      <c r="K213" s="186" t="s">
        <v>120</v>
      </c>
      <c r="L213" s="36"/>
      <c r="M213" s="193" t="s">
        <v>19</v>
      </c>
      <c r="N213" s="194" t="s">
        <v>44</v>
      </c>
      <c r="O213" s="195"/>
      <c r="P213" s="196">
        <f t="shared" si="41"/>
        <v>0</v>
      </c>
      <c r="Q213" s="196">
        <v>0</v>
      </c>
      <c r="R213" s="196">
        <f t="shared" si="42"/>
        <v>0</v>
      </c>
      <c r="S213" s="196">
        <v>0</v>
      </c>
      <c r="T213" s="197">
        <f t="shared" si="4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0" t="s">
        <v>122</v>
      </c>
      <c r="AT213" s="180" t="s">
        <v>281</v>
      </c>
      <c r="AU213" s="180" t="s">
        <v>82</v>
      </c>
      <c r="AY213" s="14" t="s">
        <v>113</v>
      </c>
      <c r="BE213" s="181">
        <f t="shared" si="44"/>
        <v>0</v>
      </c>
      <c r="BF213" s="181">
        <f t="shared" si="45"/>
        <v>0</v>
      </c>
      <c r="BG213" s="181">
        <f t="shared" si="46"/>
        <v>0</v>
      </c>
      <c r="BH213" s="181">
        <f t="shared" si="47"/>
        <v>0</v>
      </c>
      <c r="BI213" s="181">
        <f t="shared" si="48"/>
        <v>0</v>
      </c>
      <c r="BJ213" s="14" t="s">
        <v>78</v>
      </c>
      <c r="BK213" s="181">
        <f t="shared" si="49"/>
        <v>0</v>
      </c>
      <c r="BL213" s="14" t="s">
        <v>122</v>
      </c>
      <c r="BM213" s="180" t="s">
        <v>511</v>
      </c>
    </row>
    <row r="214" spans="1:65" s="2" customFormat="1" ht="6.95" customHeight="1">
      <c r="A214" s="31"/>
      <c r="B214" s="44"/>
      <c r="C214" s="45"/>
      <c r="D214" s="45"/>
      <c r="E214" s="45"/>
      <c r="F214" s="45"/>
      <c r="G214" s="45"/>
      <c r="H214" s="45"/>
      <c r="I214" s="45"/>
      <c r="J214" s="45"/>
      <c r="K214" s="45"/>
      <c r="L214" s="36"/>
      <c r="M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</row>
  </sheetData>
  <sheetProtection algorithmName="SHA-512" hashValue="EPMkewoXFQqoR4UT6X+G06PpUnq9wkRCEzQOf9BjmO6DNVM47sPwIUm8/Wl+UZbe2+FoZ/+vuEL/FNBrvW1JJg==" saltValue="u2LIJHMw+7+R4VNjYlz9zIhRsuVVVi+5UA6MdaPAzC9qg9chBykpBd8FKceQ1TA5ea5vS8GbLGVNRbi66hkVMg==" spinCount="100000" sheet="1" objects="1" scenarios="1" formatColumns="0" formatRows="0" autoFilter="0"/>
  <autoFilter ref="C81:K21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4" t="s">
        <v>84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82</v>
      </c>
    </row>
    <row r="4" spans="1:46" s="1" customFormat="1" ht="24.95" hidden="1" customHeight="1">
      <c r="B4" s="17"/>
      <c r="D4" s="100" t="s">
        <v>88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38" t="str">
        <f>'Rekapitulace stavby'!K6</f>
        <v>Oprava TV v úseku Praha Malešice (mimo) – Praha Vršovice (mimo)</v>
      </c>
      <c r="F7" s="239"/>
      <c r="G7" s="239"/>
      <c r="H7" s="239"/>
      <c r="L7" s="17"/>
    </row>
    <row r="8" spans="1:46" s="2" customFormat="1" ht="12" hidden="1" customHeight="1">
      <c r="A8" s="31"/>
      <c r="B8" s="36"/>
      <c r="C8" s="31"/>
      <c r="D8" s="102" t="s">
        <v>89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0" t="s">
        <v>512</v>
      </c>
      <c r="F9" s="241"/>
      <c r="G9" s="241"/>
      <c r="H9" s="241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12. 1. 2021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42" t="str">
        <f>'Rekapitulace stavby'!E14</f>
        <v>Vyplň údaj</v>
      </c>
      <c r="F18" s="243"/>
      <c r="G18" s="243"/>
      <c r="H18" s="243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34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37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3.25" hidden="1" customHeight="1">
      <c r="A27" s="106"/>
      <c r="B27" s="107"/>
      <c r="C27" s="106"/>
      <c r="D27" s="106"/>
      <c r="E27" s="244" t="s">
        <v>38</v>
      </c>
      <c r="F27" s="244"/>
      <c r="G27" s="244"/>
      <c r="H27" s="244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39</v>
      </c>
      <c r="E30" s="31"/>
      <c r="F30" s="31"/>
      <c r="G30" s="31"/>
      <c r="H30" s="31"/>
      <c r="I30" s="31"/>
      <c r="J30" s="111">
        <f>ROUND(J81,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41</v>
      </c>
      <c r="G32" s="31"/>
      <c r="H32" s="31"/>
      <c r="I32" s="112" t="s">
        <v>40</v>
      </c>
      <c r="J32" s="112" t="s">
        <v>42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43</v>
      </c>
      <c r="E33" s="102" t="s">
        <v>44</v>
      </c>
      <c r="F33" s="114">
        <f>ROUND((SUM(BE81:BE84)),  2)</f>
        <v>0</v>
      </c>
      <c r="G33" s="31"/>
      <c r="H33" s="31"/>
      <c r="I33" s="115">
        <v>0.21</v>
      </c>
      <c r="J33" s="114">
        <f>ROUND(((SUM(BE81:BE84))*I33),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45</v>
      </c>
      <c r="F34" s="114">
        <f>ROUND((SUM(BF81:BF84)),  2)</f>
        <v>0</v>
      </c>
      <c r="G34" s="31"/>
      <c r="H34" s="31"/>
      <c r="I34" s="115">
        <v>0.15</v>
      </c>
      <c r="J34" s="114">
        <f>ROUND(((SUM(BF81:BF84))*I34),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46</v>
      </c>
      <c r="F35" s="114">
        <f>ROUND((SUM(BG81:BG84)),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47</v>
      </c>
      <c r="F36" s="114">
        <f>ROUND((SUM(BH81:BH84)),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48</v>
      </c>
      <c r="F37" s="114">
        <f>ROUND((SUM(BI81:BI84)),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49</v>
      </c>
      <c r="E39" s="118"/>
      <c r="F39" s="118"/>
      <c r="G39" s="119" t="s">
        <v>50</v>
      </c>
      <c r="H39" s="120" t="s">
        <v>51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91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45" t="str">
        <f>E7</f>
        <v>Oprava TV v úseku Praha Malešice (mimo) – Praha Vršovice (mimo)</v>
      </c>
      <c r="F48" s="246"/>
      <c r="G48" s="246"/>
      <c r="H48" s="246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89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17" t="str">
        <f>E9</f>
        <v>2 - Položky stavební neboli jiné cenové soustavy</v>
      </c>
      <c r="F50" s="247"/>
      <c r="G50" s="247"/>
      <c r="H50" s="247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Praha</v>
      </c>
      <c r="G52" s="33"/>
      <c r="H52" s="33"/>
      <c r="I52" s="26" t="s">
        <v>23</v>
      </c>
      <c r="J52" s="56" t="str">
        <f>IF(J12="","",J12)</f>
        <v>12. 1. 2021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5.7" hidden="1" customHeight="1">
      <c r="A54" s="31"/>
      <c r="B54" s="32"/>
      <c r="C54" s="26" t="s">
        <v>25</v>
      </c>
      <c r="D54" s="33"/>
      <c r="E54" s="33"/>
      <c r="F54" s="24" t="str">
        <f>E15</f>
        <v>SŽ s.o. Přednosta SEE Praha; Mgr. František Fiala</v>
      </c>
      <c r="G54" s="33"/>
      <c r="H54" s="33"/>
      <c r="I54" s="26" t="s">
        <v>33</v>
      </c>
      <c r="J54" s="29" t="str">
        <f>E21</f>
        <v xml:space="preserve">SŽ s.o. Lukáš Voldřich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 xml:space="preserve">SŽ s.o. Lukáš Voldřich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92</v>
      </c>
      <c r="D57" s="128"/>
      <c r="E57" s="128"/>
      <c r="F57" s="128"/>
      <c r="G57" s="128"/>
      <c r="H57" s="128"/>
      <c r="I57" s="128"/>
      <c r="J57" s="129" t="s">
        <v>93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71</v>
      </c>
      <c r="D59" s="33"/>
      <c r="E59" s="33"/>
      <c r="F59" s="33"/>
      <c r="G59" s="33"/>
      <c r="H59" s="33"/>
      <c r="I59" s="33"/>
      <c r="J59" s="74">
        <f>J81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94</v>
      </c>
    </row>
    <row r="60" spans="1:47" s="9" customFormat="1" ht="24.95" hidden="1" customHeight="1">
      <c r="B60" s="131"/>
      <c r="C60" s="132"/>
      <c r="D60" s="133" t="s">
        <v>96</v>
      </c>
      <c r="E60" s="134"/>
      <c r="F60" s="134"/>
      <c r="G60" s="134"/>
      <c r="H60" s="134"/>
      <c r="I60" s="134"/>
      <c r="J60" s="135">
        <f>J82</f>
        <v>0</v>
      </c>
      <c r="K60" s="132"/>
      <c r="L60" s="136"/>
    </row>
    <row r="61" spans="1:47" s="10" customFormat="1" ht="19.899999999999999" hidden="1" customHeight="1">
      <c r="B61" s="137"/>
      <c r="C61" s="138"/>
      <c r="D61" s="139" t="s">
        <v>97</v>
      </c>
      <c r="E61" s="140"/>
      <c r="F61" s="140"/>
      <c r="G61" s="140"/>
      <c r="H61" s="140"/>
      <c r="I61" s="140"/>
      <c r="J61" s="141">
        <f>J83</f>
        <v>0</v>
      </c>
      <c r="K61" s="138"/>
      <c r="L61" s="142"/>
    </row>
    <row r="62" spans="1:47" s="2" customFormat="1" ht="21.75" hidden="1" customHeight="1">
      <c r="A62" s="31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6.95" hidden="1" customHeight="1">
      <c r="A63" s="31"/>
      <c r="B63" s="44"/>
      <c r="C63" s="45"/>
      <c r="D63" s="45"/>
      <c r="E63" s="45"/>
      <c r="F63" s="45"/>
      <c r="G63" s="45"/>
      <c r="H63" s="45"/>
      <c r="I63" s="45"/>
      <c r="J63" s="45"/>
      <c r="K63" s="45"/>
      <c r="L63" s="10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ht="11.25" hidden="1"/>
    <row r="65" spans="1:31" ht="11.25" hidden="1"/>
    <row r="66" spans="1:31" ht="11.25" hidden="1"/>
    <row r="67" spans="1:31" s="2" customFormat="1" ht="6.95" customHeight="1">
      <c r="A67" s="31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31" s="2" customFormat="1" ht="24.95" customHeight="1">
      <c r="A68" s="31"/>
      <c r="B68" s="32"/>
      <c r="C68" s="20" t="s">
        <v>98</v>
      </c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5" customHeight="1">
      <c r="A69" s="31"/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12" customHeight="1">
      <c r="A70" s="31"/>
      <c r="B70" s="32"/>
      <c r="C70" s="26" t="s">
        <v>16</v>
      </c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6.5" customHeight="1">
      <c r="A71" s="31"/>
      <c r="B71" s="32"/>
      <c r="C71" s="33"/>
      <c r="D71" s="33"/>
      <c r="E71" s="245" t="str">
        <f>E7</f>
        <v>Oprava TV v úseku Praha Malešice (mimo) – Praha Vršovice (mimo)</v>
      </c>
      <c r="F71" s="246"/>
      <c r="G71" s="246"/>
      <c r="H71" s="246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89</v>
      </c>
      <c r="D72" s="33"/>
      <c r="E72" s="33"/>
      <c r="F72" s="33"/>
      <c r="G72" s="33"/>
      <c r="H72" s="33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217" t="str">
        <f>E9</f>
        <v>2 - Položky stavební neboli jiné cenové soustavy</v>
      </c>
      <c r="F73" s="247"/>
      <c r="G73" s="247"/>
      <c r="H73" s="247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6" t="s">
        <v>21</v>
      </c>
      <c r="D75" s="33"/>
      <c r="E75" s="33"/>
      <c r="F75" s="24" t="str">
        <f>F12</f>
        <v xml:space="preserve"> Praha</v>
      </c>
      <c r="G75" s="33"/>
      <c r="H75" s="33"/>
      <c r="I75" s="26" t="s">
        <v>23</v>
      </c>
      <c r="J75" s="56" t="str">
        <f>IF(J12="","",J12)</f>
        <v>12. 1. 2021</v>
      </c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25.7" customHeight="1">
      <c r="A77" s="31"/>
      <c r="B77" s="32"/>
      <c r="C77" s="26" t="s">
        <v>25</v>
      </c>
      <c r="D77" s="33"/>
      <c r="E77" s="33"/>
      <c r="F77" s="24" t="str">
        <f>E15</f>
        <v>SŽ s.o. Přednosta SEE Praha; Mgr. František Fiala</v>
      </c>
      <c r="G77" s="33"/>
      <c r="H77" s="33"/>
      <c r="I77" s="26" t="s">
        <v>33</v>
      </c>
      <c r="J77" s="29" t="str">
        <f>E21</f>
        <v xml:space="preserve">SŽ s.o. Lukáš Voldřich 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25.7" customHeight="1">
      <c r="A78" s="31"/>
      <c r="B78" s="32"/>
      <c r="C78" s="26" t="s">
        <v>31</v>
      </c>
      <c r="D78" s="33"/>
      <c r="E78" s="33"/>
      <c r="F78" s="24" t="str">
        <f>IF(E18="","",E18)</f>
        <v>Vyplň údaj</v>
      </c>
      <c r="G78" s="33"/>
      <c r="H78" s="33"/>
      <c r="I78" s="26" t="s">
        <v>36</v>
      </c>
      <c r="J78" s="29" t="str">
        <f>E24</f>
        <v xml:space="preserve">SŽ s.o. Lukáš Voldřich </v>
      </c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0.35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11" customFormat="1" ht="29.25" customHeight="1">
      <c r="A80" s="143"/>
      <c r="B80" s="144"/>
      <c r="C80" s="145" t="s">
        <v>99</v>
      </c>
      <c r="D80" s="146" t="s">
        <v>58</v>
      </c>
      <c r="E80" s="146" t="s">
        <v>54</v>
      </c>
      <c r="F80" s="146" t="s">
        <v>55</v>
      </c>
      <c r="G80" s="146" t="s">
        <v>100</v>
      </c>
      <c r="H80" s="146" t="s">
        <v>101</v>
      </c>
      <c r="I80" s="146" t="s">
        <v>102</v>
      </c>
      <c r="J80" s="146" t="s">
        <v>93</v>
      </c>
      <c r="K80" s="147" t="s">
        <v>103</v>
      </c>
      <c r="L80" s="148"/>
      <c r="M80" s="65" t="s">
        <v>19</v>
      </c>
      <c r="N80" s="66" t="s">
        <v>43</v>
      </c>
      <c r="O80" s="66" t="s">
        <v>104</v>
      </c>
      <c r="P80" s="66" t="s">
        <v>105</v>
      </c>
      <c r="Q80" s="66" t="s">
        <v>106</v>
      </c>
      <c r="R80" s="66" t="s">
        <v>107</v>
      </c>
      <c r="S80" s="66" t="s">
        <v>108</v>
      </c>
      <c r="T80" s="67" t="s">
        <v>109</v>
      </c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</row>
    <row r="81" spans="1:65" s="2" customFormat="1" ht="22.9" customHeight="1">
      <c r="A81" s="31"/>
      <c r="B81" s="32"/>
      <c r="C81" s="72" t="s">
        <v>110</v>
      </c>
      <c r="D81" s="33"/>
      <c r="E81" s="33"/>
      <c r="F81" s="33"/>
      <c r="G81" s="33"/>
      <c r="H81" s="33"/>
      <c r="I81" s="33"/>
      <c r="J81" s="149">
        <f>BK81</f>
        <v>0</v>
      </c>
      <c r="K81" s="33"/>
      <c r="L81" s="36"/>
      <c r="M81" s="68"/>
      <c r="N81" s="150"/>
      <c r="O81" s="69"/>
      <c r="P81" s="151">
        <f>P82</f>
        <v>0</v>
      </c>
      <c r="Q81" s="69"/>
      <c r="R81" s="151">
        <f>R82</f>
        <v>0</v>
      </c>
      <c r="S81" s="69"/>
      <c r="T81" s="152">
        <f>T82</f>
        <v>120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4" t="s">
        <v>72</v>
      </c>
      <c r="AU81" s="14" t="s">
        <v>94</v>
      </c>
      <c r="BK81" s="153">
        <f>BK82</f>
        <v>0</v>
      </c>
    </row>
    <row r="82" spans="1:65" s="12" customFormat="1" ht="25.9" customHeight="1">
      <c r="B82" s="154"/>
      <c r="C82" s="155"/>
      <c r="D82" s="156" t="s">
        <v>72</v>
      </c>
      <c r="E82" s="157" t="s">
        <v>114</v>
      </c>
      <c r="F82" s="157" t="s">
        <v>115</v>
      </c>
      <c r="G82" s="155"/>
      <c r="H82" s="155"/>
      <c r="I82" s="158"/>
      <c r="J82" s="159">
        <f>BK82</f>
        <v>0</v>
      </c>
      <c r="K82" s="155"/>
      <c r="L82" s="160"/>
      <c r="M82" s="161"/>
      <c r="N82" s="162"/>
      <c r="O82" s="162"/>
      <c r="P82" s="163">
        <f>P83</f>
        <v>0</v>
      </c>
      <c r="Q82" s="162"/>
      <c r="R82" s="163">
        <f>R83</f>
        <v>0</v>
      </c>
      <c r="S82" s="162"/>
      <c r="T82" s="164">
        <f>T83</f>
        <v>120</v>
      </c>
      <c r="AR82" s="165" t="s">
        <v>78</v>
      </c>
      <c r="AT82" s="166" t="s">
        <v>72</v>
      </c>
      <c r="AU82" s="166" t="s">
        <v>73</v>
      </c>
      <c r="AY82" s="165" t="s">
        <v>113</v>
      </c>
      <c r="BK82" s="167">
        <f>BK83</f>
        <v>0</v>
      </c>
    </row>
    <row r="83" spans="1:65" s="12" customFormat="1" ht="22.9" customHeight="1">
      <c r="B83" s="154"/>
      <c r="C83" s="155"/>
      <c r="D83" s="156" t="s">
        <v>72</v>
      </c>
      <c r="E83" s="182" t="s">
        <v>279</v>
      </c>
      <c r="F83" s="182" t="s">
        <v>280</v>
      </c>
      <c r="G83" s="155"/>
      <c r="H83" s="155"/>
      <c r="I83" s="158"/>
      <c r="J83" s="183">
        <f>BK83</f>
        <v>0</v>
      </c>
      <c r="K83" s="155"/>
      <c r="L83" s="160"/>
      <c r="M83" s="161"/>
      <c r="N83" s="162"/>
      <c r="O83" s="162"/>
      <c r="P83" s="163">
        <f>P84</f>
        <v>0</v>
      </c>
      <c r="Q83" s="162"/>
      <c r="R83" s="163">
        <f>R84</f>
        <v>0</v>
      </c>
      <c r="S83" s="162"/>
      <c r="T83" s="164">
        <f>T84</f>
        <v>120</v>
      </c>
      <c r="AR83" s="165" t="s">
        <v>78</v>
      </c>
      <c r="AT83" s="166" t="s">
        <v>72</v>
      </c>
      <c r="AU83" s="166" t="s">
        <v>78</v>
      </c>
      <c r="AY83" s="165" t="s">
        <v>113</v>
      </c>
      <c r="BK83" s="167">
        <f>BK84</f>
        <v>0</v>
      </c>
    </row>
    <row r="84" spans="1:65" s="2" customFormat="1" ht="14.45" customHeight="1">
      <c r="A84" s="31"/>
      <c r="B84" s="32"/>
      <c r="C84" s="184" t="s">
        <v>78</v>
      </c>
      <c r="D84" s="184" t="s">
        <v>281</v>
      </c>
      <c r="E84" s="185" t="s">
        <v>513</v>
      </c>
      <c r="F84" s="186" t="s">
        <v>514</v>
      </c>
      <c r="G84" s="187" t="s">
        <v>126</v>
      </c>
      <c r="H84" s="188">
        <v>50</v>
      </c>
      <c r="I84" s="189"/>
      <c r="J84" s="190">
        <f>ROUND(I84*H84,2)</f>
        <v>0</v>
      </c>
      <c r="K84" s="186" t="s">
        <v>19</v>
      </c>
      <c r="L84" s="36"/>
      <c r="M84" s="193" t="s">
        <v>19</v>
      </c>
      <c r="N84" s="194" t="s">
        <v>44</v>
      </c>
      <c r="O84" s="195"/>
      <c r="P84" s="196">
        <f>O84*H84</f>
        <v>0</v>
      </c>
      <c r="Q84" s="196">
        <v>0</v>
      </c>
      <c r="R84" s="196">
        <f>Q84*H84</f>
        <v>0</v>
      </c>
      <c r="S84" s="196">
        <v>2.4</v>
      </c>
      <c r="T84" s="197">
        <f>S84*H84</f>
        <v>120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80" t="s">
        <v>122</v>
      </c>
      <c r="AT84" s="180" t="s">
        <v>281</v>
      </c>
      <c r="AU84" s="180" t="s">
        <v>82</v>
      </c>
      <c r="AY84" s="14" t="s">
        <v>113</v>
      </c>
      <c r="BE84" s="181">
        <f>IF(N84="základní",J84,0)</f>
        <v>0</v>
      </c>
      <c r="BF84" s="181">
        <f>IF(N84="snížená",J84,0)</f>
        <v>0</v>
      </c>
      <c r="BG84" s="181">
        <f>IF(N84="zákl. přenesená",J84,0)</f>
        <v>0</v>
      </c>
      <c r="BH84" s="181">
        <f>IF(N84="sníž. přenesená",J84,0)</f>
        <v>0</v>
      </c>
      <c r="BI84" s="181">
        <f>IF(N84="nulová",J84,0)</f>
        <v>0</v>
      </c>
      <c r="BJ84" s="14" t="s">
        <v>78</v>
      </c>
      <c r="BK84" s="181">
        <f>ROUND(I84*H84,2)</f>
        <v>0</v>
      </c>
      <c r="BL84" s="14" t="s">
        <v>122</v>
      </c>
      <c r="BM84" s="180" t="s">
        <v>515</v>
      </c>
    </row>
    <row r="85" spans="1:65" s="2" customFormat="1" ht="6.95" customHeight="1">
      <c r="A85" s="31"/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36"/>
      <c r="M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</sheetData>
  <sheetProtection algorithmName="SHA-512" hashValue="BdjMpBKSEOaOJQqWAin1eoSGz/c1hw1SSd8Nh6J/Un/Q+EtBiychaGKD/xxg5nGAsjdstc5RQtg5lhamBhOr8g==" saltValue="6Rx78QgJZBVDkhnyA8EBV+foToKY9eMhAVVJt5YD6jAD9PvRTAaCsLbqbtig2W+P/TRlCJxZi2WygakCHjO+iw==" spinCount="100000" sheet="1" objects="1" scenarios="1" formatColumns="0" formatRows="0" autoFilter="0"/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4" t="s">
        <v>87</v>
      </c>
    </row>
    <row r="3" spans="1:46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82</v>
      </c>
    </row>
    <row r="4" spans="1:46" s="1" customFormat="1" ht="24.95" hidden="1" customHeight="1">
      <c r="B4" s="17"/>
      <c r="D4" s="100" t="s">
        <v>88</v>
      </c>
      <c r="L4" s="17"/>
      <c r="M4" s="101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2" t="s">
        <v>16</v>
      </c>
      <c r="L6" s="17"/>
    </row>
    <row r="7" spans="1:46" s="1" customFormat="1" ht="16.5" hidden="1" customHeight="1">
      <c r="B7" s="17"/>
      <c r="E7" s="238" t="str">
        <f>'Rekapitulace stavby'!K6</f>
        <v>Oprava TV v úseku Praha Malešice (mimo) – Praha Vršovice (mimo)</v>
      </c>
      <c r="F7" s="239"/>
      <c r="G7" s="239"/>
      <c r="H7" s="239"/>
      <c r="L7" s="17"/>
    </row>
    <row r="8" spans="1:46" s="2" customFormat="1" ht="12" hidden="1" customHeight="1">
      <c r="A8" s="31"/>
      <c r="B8" s="36"/>
      <c r="C8" s="31"/>
      <c r="D8" s="102" t="s">
        <v>89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0" t="s">
        <v>516</v>
      </c>
      <c r="F9" s="241"/>
      <c r="G9" s="241"/>
      <c r="H9" s="241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12. 1. 2021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42" t="str">
        <f>'Rekapitulace stavby'!E14</f>
        <v>Vyplň údaj</v>
      </c>
      <c r="F18" s="243"/>
      <c r="G18" s="243"/>
      <c r="H18" s="243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27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04" t="s">
        <v>34</v>
      </c>
      <c r="F21" s="31"/>
      <c r="G21" s="31"/>
      <c r="H21" s="31"/>
      <c r="I21" s="102" t="s">
        <v>29</v>
      </c>
      <c r="J21" s="104" t="s">
        <v>30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2" t="s">
        <v>36</v>
      </c>
      <c r="E23" s="31"/>
      <c r="F23" s="31"/>
      <c r="G23" s="31"/>
      <c r="H23" s="31"/>
      <c r="I23" s="102" t="s">
        <v>26</v>
      </c>
      <c r="J23" s="104" t="s">
        <v>27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04" t="s">
        <v>34</v>
      </c>
      <c r="F24" s="31"/>
      <c r="G24" s="31"/>
      <c r="H24" s="31"/>
      <c r="I24" s="102" t="s">
        <v>29</v>
      </c>
      <c r="J24" s="104" t="s">
        <v>30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2" t="s">
        <v>37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83.25" hidden="1" customHeight="1">
      <c r="A27" s="106"/>
      <c r="B27" s="107"/>
      <c r="C27" s="106"/>
      <c r="D27" s="106"/>
      <c r="E27" s="244" t="s">
        <v>38</v>
      </c>
      <c r="F27" s="244"/>
      <c r="G27" s="244"/>
      <c r="H27" s="244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0" t="s">
        <v>39</v>
      </c>
      <c r="E30" s="31"/>
      <c r="F30" s="31"/>
      <c r="G30" s="31"/>
      <c r="H30" s="31"/>
      <c r="I30" s="31"/>
      <c r="J30" s="111">
        <f>ROUND(J81,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2" t="s">
        <v>41</v>
      </c>
      <c r="G32" s="31"/>
      <c r="H32" s="31"/>
      <c r="I32" s="112" t="s">
        <v>40</v>
      </c>
      <c r="J32" s="112" t="s">
        <v>42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3" t="s">
        <v>43</v>
      </c>
      <c r="E33" s="102" t="s">
        <v>44</v>
      </c>
      <c r="F33" s="114">
        <f>ROUND((SUM(BE81:BE87)),  2)</f>
        <v>0</v>
      </c>
      <c r="G33" s="31"/>
      <c r="H33" s="31"/>
      <c r="I33" s="115">
        <v>0.21</v>
      </c>
      <c r="J33" s="114">
        <f>ROUND(((SUM(BE81:BE87))*I33),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2" t="s">
        <v>45</v>
      </c>
      <c r="F34" s="114">
        <f>ROUND((SUM(BF81:BF87)),  2)</f>
        <v>0</v>
      </c>
      <c r="G34" s="31"/>
      <c r="H34" s="31"/>
      <c r="I34" s="115">
        <v>0.15</v>
      </c>
      <c r="J34" s="114">
        <f>ROUND(((SUM(BF81:BF87))*I34),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46</v>
      </c>
      <c r="F35" s="114">
        <f>ROUND((SUM(BG81:BG87)),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47</v>
      </c>
      <c r="F36" s="114">
        <f>ROUND((SUM(BH81:BH87)),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48</v>
      </c>
      <c r="F37" s="114">
        <f>ROUND((SUM(BI81:BI87)),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16"/>
      <c r="D39" s="117" t="s">
        <v>49</v>
      </c>
      <c r="E39" s="118"/>
      <c r="F39" s="118"/>
      <c r="G39" s="119" t="s">
        <v>50</v>
      </c>
      <c r="H39" s="120" t="s">
        <v>51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hidden="1" customHeight="1">
      <c r="A45" s="31"/>
      <c r="B45" s="32"/>
      <c r="C45" s="20" t="s">
        <v>91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hidden="1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hidden="1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hidden="1" customHeight="1">
      <c r="A48" s="31"/>
      <c r="B48" s="32"/>
      <c r="C48" s="33"/>
      <c r="D48" s="33"/>
      <c r="E48" s="245" t="str">
        <f>E7</f>
        <v>Oprava TV v úseku Praha Malešice (mimo) – Praha Vršovice (mimo)</v>
      </c>
      <c r="F48" s="246"/>
      <c r="G48" s="246"/>
      <c r="H48" s="246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hidden="1" customHeight="1">
      <c r="A49" s="31"/>
      <c r="B49" s="32"/>
      <c r="C49" s="26" t="s">
        <v>89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hidden="1" customHeight="1">
      <c r="A50" s="31"/>
      <c r="B50" s="32"/>
      <c r="C50" s="33"/>
      <c r="D50" s="33"/>
      <c r="E50" s="217" t="str">
        <f>E9</f>
        <v>3 - VRN</v>
      </c>
      <c r="F50" s="247"/>
      <c r="G50" s="247"/>
      <c r="H50" s="247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hidden="1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hidden="1" customHeight="1">
      <c r="A52" s="31"/>
      <c r="B52" s="32"/>
      <c r="C52" s="26" t="s">
        <v>21</v>
      </c>
      <c r="D52" s="33"/>
      <c r="E52" s="33"/>
      <c r="F52" s="24" t="str">
        <f>F12</f>
        <v xml:space="preserve"> Praha</v>
      </c>
      <c r="G52" s="33"/>
      <c r="H52" s="33"/>
      <c r="I52" s="26" t="s">
        <v>23</v>
      </c>
      <c r="J52" s="56" t="str">
        <f>IF(J12="","",J12)</f>
        <v>12. 1. 2021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hidden="1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25.7" hidden="1" customHeight="1">
      <c r="A54" s="31"/>
      <c r="B54" s="32"/>
      <c r="C54" s="26" t="s">
        <v>25</v>
      </c>
      <c r="D54" s="33"/>
      <c r="E54" s="33"/>
      <c r="F54" s="24" t="str">
        <f>E15</f>
        <v>SŽ s.o. Přednosta SEE Praha; Mgr. František Fiala</v>
      </c>
      <c r="G54" s="33"/>
      <c r="H54" s="33"/>
      <c r="I54" s="26" t="s">
        <v>33</v>
      </c>
      <c r="J54" s="29" t="str">
        <f>E21</f>
        <v xml:space="preserve">SŽ s.o. Lukáš Voldřich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hidden="1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 xml:space="preserve">SŽ s.o. Lukáš Voldřich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hidden="1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hidden="1" customHeight="1">
      <c r="A57" s="31"/>
      <c r="B57" s="32"/>
      <c r="C57" s="127" t="s">
        <v>92</v>
      </c>
      <c r="D57" s="128"/>
      <c r="E57" s="128"/>
      <c r="F57" s="128"/>
      <c r="G57" s="128"/>
      <c r="H57" s="128"/>
      <c r="I57" s="128"/>
      <c r="J57" s="129" t="s">
        <v>93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hidden="1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hidden="1" customHeight="1">
      <c r="A59" s="31"/>
      <c r="B59" s="32"/>
      <c r="C59" s="130" t="s">
        <v>71</v>
      </c>
      <c r="D59" s="33"/>
      <c r="E59" s="33"/>
      <c r="F59" s="33"/>
      <c r="G59" s="33"/>
      <c r="H59" s="33"/>
      <c r="I59" s="33"/>
      <c r="J59" s="74">
        <f>J81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94</v>
      </c>
    </row>
    <row r="60" spans="1:47" s="9" customFormat="1" ht="24.95" hidden="1" customHeight="1">
      <c r="B60" s="131"/>
      <c r="C60" s="132"/>
      <c r="D60" s="133" t="s">
        <v>96</v>
      </c>
      <c r="E60" s="134"/>
      <c r="F60" s="134"/>
      <c r="G60" s="134"/>
      <c r="H60" s="134"/>
      <c r="I60" s="134"/>
      <c r="J60" s="135">
        <f>J82</f>
        <v>0</v>
      </c>
      <c r="K60" s="132"/>
      <c r="L60" s="136"/>
    </row>
    <row r="61" spans="1:47" s="10" customFormat="1" ht="19.899999999999999" hidden="1" customHeight="1">
      <c r="B61" s="137"/>
      <c r="C61" s="138"/>
      <c r="D61" s="139" t="s">
        <v>97</v>
      </c>
      <c r="E61" s="140"/>
      <c r="F61" s="140"/>
      <c r="G61" s="140"/>
      <c r="H61" s="140"/>
      <c r="I61" s="140"/>
      <c r="J61" s="141">
        <f>J83</f>
        <v>0</v>
      </c>
      <c r="K61" s="138"/>
      <c r="L61" s="142"/>
    </row>
    <row r="62" spans="1:47" s="2" customFormat="1" ht="21.75" hidden="1" customHeight="1">
      <c r="A62" s="31"/>
      <c r="B62" s="32"/>
      <c r="C62" s="33"/>
      <c r="D62" s="33"/>
      <c r="E62" s="33"/>
      <c r="F62" s="33"/>
      <c r="G62" s="33"/>
      <c r="H62" s="33"/>
      <c r="I62" s="33"/>
      <c r="J62" s="33"/>
      <c r="K62" s="33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6.95" hidden="1" customHeight="1">
      <c r="A63" s="31"/>
      <c r="B63" s="44"/>
      <c r="C63" s="45"/>
      <c r="D63" s="45"/>
      <c r="E63" s="45"/>
      <c r="F63" s="45"/>
      <c r="G63" s="45"/>
      <c r="H63" s="45"/>
      <c r="I63" s="45"/>
      <c r="J63" s="45"/>
      <c r="K63" s="45"/>
      <c r="L63" s="10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ht="11.25" hidden="1"/>
    <row r="65" spans="1:31" ht="11.25" hidden="1"/>
    <row r="66" spans="1:31" ht="11.25" hidden="1"/>
    <row r="67" spans="1:31" s="2" customFormat="1" ht="6.95" customHeight="1">
      <c r="A67" s="31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31" s="2" customFormat="1" ht="24.95" customHeight="1">
      <c r="A68" s="31"/>
      <c r="B68" s="32"/>
      <c r="C68" s="20" t="s">
        <v>98</v>
      </c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5" customHeight="1">
      <c r="A69" s="31"/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12" customHeight="1">
      <c r="A70" s="31"/>
      <c r="B70" s="32"/>
      <c r="C70" s="26" t="s">
        <v>16</v>
      </c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6.5" customHeight="1">
      <c r="A71" s="31"/>
      <c r="B71" s="32"/>
      <c r="C71" s="33"/>
      <c r="D71" s="33"/>
      <c r="E71" s="245" t="str">
        <f>E7</f>
        <v>Oprava TV v úseku Praha Malešice (mimo) – Praha Vršovice (mimo)</v>
      </c>
      <c r="F71" s="246"/>
      <c r="G71" s="246"/>
      <c r="H71" s="246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89</v>
      </c>
      <c r="D72" s="33"/>
      <c r="E72" s="33"/>
      <c r="F72" s="33"/>
      <c r="G72" s="33"/>
      <c r="H72" s="33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6.5" customHeight="1">
      <c r="A73" s="31"/>
      <c r="B73" s="32"/>
      <c r="C73" s="33"/>
      <c r="D73" s="33"/>
      <c r="E73" s="217" t="str">
        <f>E9</f>
        <v>3 - VRN</v>
      </c>
      <c r="F73" s="247"/>
      <c r="G73" s="247"/>
      <c r="H73" s="247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6" t="s">
        <v>21</v>
      </c>
      <c r="D75" s="33"/>
      <c r="E75" s="33"/>
      <c r="F75" s="24" t="str">
        <f>F12</f>
        <v xml:space="preserve"> Praha</v>
      </c>
      <c r="G75" s="33"/>
      <c r="H75" s="33"/>
      <c r="I75" s="26" t="s">
        <v>23</v>
      </c>
      <c r="J75" s="56" t="str">
        <f>IF(J12="","",J12)</f>
        <v>12. 1. 2021</v>
      </c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25.7" customHeight="1">
      <c r="A77" s="31"/>
      <c r="B77" s="32"/>
      <c r="C77" s="26" t="s">
        <v>25</v>
      </c>
      <c r="D77" s="33"/>
      <c r="E77" s="33"/>
      <c r="F77" s="24" t="str">
        <f>E15</f>
        <v>SŽ s.o. Přednosta SEE Praha; Mgr. František Fiala</v>
      </c>
      <c r="G77" s="33"/>
      <c r="H77" s="33"/>
      <c r="I77" s="26" t="s">
        <v>33</v>
      </c>
      <c r="J77" s="29" t="str">
        <f>E21</f>
        <v xml:space="preserve">SŽ s.o. Lukáš Voldřich 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25.7" customHeight="1">
      <c r="A78" s="31"/>
      <c r="B78" s="32"/>
      <c r="C78" s="26" t="s">
        <v>31</v>
      </c>
      <c r="D78" s="33"/>
      <c r="E78" s="33"/>
      <c r="F78" s="24" t="str">
        <f>IF(E18="","",E18)</f>
        <v>Vyplň údaj</v>
      </c>
      <c r="G78" s="33"/>
      <c r="H78" s="33"/>
      <c r="I78" s="26" t="s">
        <v>36</v>
      </c>
      <c r="J78" s="29" t="str">
        <f>E24</f>
        <v xml:space="preserve">SŽ s.o. Lukáš Voldřich </v>
      </c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0.35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11" customFormat="1" ht="29.25" customHeight="1">
      <c r="A80" s="143"/>
      <c r="B80" s="144"/>
      <c r="C80" s="145" t="s">
        <v>99</v>
      </c>
      <c r="D80" s="146" t="s">
        <v>58</v>
      </c>
      <c r="E80" s="146" t="s">
        <v>54</v>
      </c>
      <c r="F80" s="146" t="s">
        <v>55</v>
      </c>
      <c r="G80" s="146" t="s">
        <v>100</v>
      </c>
      <c r="H80" s="146" t="s">
        <v>101</v>
      </c>
      <c r="I80" s="146" t="s">
        <v>102</v>
      </c>
      <c r="J80" s="146" t="s">
        <v>93</v>
      </c>
      <c r="K80" s="147" t="s">
        <v>103</v>
      </c>
      <c r="L80" s="148"/>
      <c r="M80" s="65" t="s">
        <v>19</v>
      </c>
      <c r="N80" s="66" t="s">
        <v>43</v>
      </c>
      <c r="O80" s="66" t="s">
        <v>104</v>
      </c>
      <c r="P80" s="66" t="s">
        <v>105</v>
      </c>
      <c r="Q80" s="66" t="s">
        <v>106</v>
      </c>
      <c r="R80" s="66" t="s">
        <v>107</v>
      </c>
      <c r="S80" s="66" t="s">
        <v>108</v>
      </c>
      <c r="T80" s="67" t="s">
        <v>109</v>
      </c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</row>
    <row r="81" spans="1:65" s="2" customFormat="1" ht="22.9" customHeight="1">
      <c r="A81" s="31"/>
      <c r="B81" s="32"/>
      <c r="C81" s="72" t="s">
        <v>110</v>
      </c>
      <c r="D81" s="33"/>
      <c r="E81" s="33"/>
      <c r="F81" s="33"/>
      <c r="G81" s="33"/>
      <c r="H81" s="33"/>
      <c r="I81" s="33"/>
      <c r="J81" s="149">
        <f>BK81</f>
        <v>0</v>
      </c>
      <c r="K81" s="33"/>
      <c r="L81" s="36"/>
      <c r="M81" s="68"/>
      <c r="N81" s="150"/>
      <c r="O81" s="69"/>
      <c r="P81" s="151">
        <f>P82</f>
        <v>0</v>
      </c>
      <c r="Q81" s="69"/>
      <c r="R81" s="151">
        <f>R82</f>
        <v>0</v>
      </c>
      <c r="S81" s="69"/>
      <c r="T81" s="152">
        <f>T82</f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T81" s="14" t="s">
        <v>72</v>
      </c>
      <c r="AU81" s="14" t="s">
        <v>94</v>
      </c>
      <c r="BK81" s="153">
        <f>BK82</f>
        <v>0</v>
      </c>
    </row>
    <row r="82" spans="1:65" s="12" customFormat="1" ht="25.9" customHeight="1">
      <c r="B82" s="154"/>
      <c r="C82" s="155"/>
      <c r="D82" s="156" t="s">
        <v>72</v>
      </c>
      <c r="E82" s="157" t="s">
        <v>114</v>
      </c>
      <c r="F82" s="157" t="s">
        <v>115</v>
      </c>
      <c r="G82" s="155"/>
      <c r="H82" s="155"/>
      <c r="I82" s="158"/>
      <c r="J82" s="159">
        <f>BK82</f>
        <v>0</v>
      </c>
      <c r="K82" s="155"/>
      <c r="L82" s="160"/>
      <c r="M82" s="161"/>
      <c r="N82" s="162"/>
      <c r="O82" s="162"/>
      <c r="P82" s="163">
        <f>P83</f>
        <v>0</v>
      </c>
      <c r="Q82" s="162"/>
      <c r="R82" s="163">
        <f>R83</f>
        <v>0</v>
      </c>
      <c r="S82" s="162"/>
      <c r="T82" s="164">
        <f>T83</f>
        <v>0</v>
      </c>
      <c r="AR82" s="165" t="s">
        <v>78</v>
      </c>
      <c r="AT82" s="166" t="s">
        <v>72</v>
      </c>
      <c r="AU82" s="166" t="s">
        <v>73</v>
      </c>
      <c r="AY82" s="165" t="s">
        <v>113</v>
      </c>
      <c r="BK82" s="167">
        <f>BK83</f>
        <v>0</v>
      </c>
    </row>
    <row r="83" spans="1:65" s="12" customFormat="1" ht="22.9" customHeight="1">
      <c r="B83" s="154"/>
      <c r="C83" s="155"/>
      <c r="D83" s="156" t="s">
        <v>72</v>
      </c>
      <c r="E83" s="182" t="s">
        <v>279</v>
      </c>
      <c r="F83" s="182" t="s">
        <v>280</v>
      </c>
      <c r="G83" s="155"/>
      <c r="H83" s="155"/>
      <c r="I83" s="158"/>
      <c r="J83" s="183">
        <f>BK83</f>
        <v>0</v>
      </c>
      <c r="K83" s="155"/>
      <c r="L83" s="160"/>
      <c r="M83" s="161"/>
      <c r="N83" s="162"/>
      <c r="O83" s="162"/>
      <c r="P83" s="163">
        <f>SUM(P84:P87)</f>
        <v>0</v>
      </c>
      <c r="Q83" s="162"/>
      <c r="R83" s="163">
        <f>SUM(R84:R87)</f>
        <v>0</v>
      </c>
      <c r="S83" s="162"/>
      <c r="T83" s="164">
        <f>SUM(T84:T87)</f>
        <v>0</v>
      </c>
      <c r="AR83" s="165" t="s">
        <v>78</v>
      </c>
      <c r="AT83" s="166" t="s">
        <v>72</v>
      </c>
      <c r="AU83" s="166" t="s">
        <v>78</v>
      </c>
      <c r="AY83" s="165" t="s">
        <v>113</v>
      </c>
      <c r="BK83" s="167">
        <f>SUM(BK84:BK87)</f>
        <v>0</v>
      </c>
    </row>
    <row r="84" spans="1:65" s="2" customFormat="1" ht="14.45" customHeight="1">
      <c r="A84" s="31"/>
      <c r="B84" s="32"/>
      <c r="C84" s="184" t="s">
        <v>122</v>
      </c>
      <c r="D84" s="184" t="s">
        <v>281</v>
      </c>
      <c r="E84" s="185" t="s">
        <v>517</v>
      </c>
      <c r="F84" s="186" t="s">
        <v>518</v>
      </c>
      <c r="G84" s="187" t="s">
        <v>519</v>
      </c>
      <c r="H84" s="188">
        <v>1</v>
      </c>
      <c r="I84" s="189"/>
      <c r="J84" s="190">
        <f>ROUND(I84*H84,2)</f>
        <v>0</v>
      </c>
      <c r="K84" s="186" t="s">
        <v>19</v>
      </c>
      <c r="L84" s="36"/>
      <c r="M84" s="191" t="s">
        <v>19</v>
      </c>
      <c r="N84" s="192" t="s">
        <v>44</v>
      </c>
      <c r="O84" s="61"/>
      <c r="P84" s="178">
        <f>O84*H84</f>
        <v>0</v>
      </c>
      <c r="Q84" s="178">
        <v>0</v>
      </c>
      <c r="R84" s="178">
        <f>Q84*H84</f>
        <v>0</v>
      </c>
      <c r="S84" s="178">
        <v>0</v>
      </c>
      <c r="T84" s="179">
        <f>S84*H84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80" t="s">
        <v>122</v>
      </c>
      <c r="AT84" s="180" t="s">
        <v>281</v>
      </c>
      <c r="AU84" s="180" t="s">
        <v>82</v>
      </c>
      <c r="AY84" s="14" t="s">
        <v>113</v>
      </c>
      <c r="BE84" s="181">
        <f>IF(N84="základní",J84,0)</f>
        <v>0</v>
      </c>
      <c r="BF84" s="181">
        <f>IF(N84="snížená",J84,0)</f>
        <v>0</v>
      </c>
      <c r="BG84" s="181">
        <f>IF(N84="zákl. přenesená",J84,0)</f>
        <v>0</v>
      </c>
      <c r="BH84" s="181">
        <f>IF(N84="sníž. přenesená",J84,0)</f>
        <v>0</v>
      </c>
      <c r="BI84" s="181">
        <f>IF(N84="nulová",J84,0)</f>
        <v>0</v>
      </c>
      <c r="BJ84" s="14" t="s">
        <v>78</v>
      </c>
      <c r="BK84" s="181">
        <f>ROUND(I84*H84,2)</f>
        <v>0</v>
      </c>
      <c r="BL84" s="14" t="s">
        <v>122</v>
      </c>
      <c r="BM84" s="180" t="s">
        <v>520</v>
      </c>
    </row>
    <row r="85" spans="1:65" s="2" customFormat="1" ht="24.2" customHeight="1">
      <c r="A85" s="31"/>
      <c r="B85" s="32"/>
      <c r="C85" s="184" t="s">
        <v>78</v>
      </c>
      <c r="D85" s="184" t="s">
        <v>281</v>
      </c>
      <c r="E85" s="185" t="s">
        <v>521</v>
      </c>
      <c r="F85" s="186" t="s">
        <v>522</v>
      </c>
      <c r="G85" s="187" t="s">
        <v>523</v>
      </c>
      <c r="H85" s="188">
        <v>112.5</v>
      </c>
      <c r="I85" s="189"/>
      <c r="J85" s="190">
        <f>ROUND(I85*H85,2)</f>
        <v>0</v>
      </c>
      <c r="K85" s="186" t="s">
        <v>19</v>
      </c>
      <c r="L85" s="36"/>
      <c r="M85" s="191" t="s">
        <v>19</v>
      </c>
      <c r="N85" s="192" t="s">
        <v>44</v>
      </c>
      <c r="O85" s="61"/>
      <c r="P85" s="178">
        <f>O85*H85</f>
        <v>0</v>
      </c>
      <c r="Q85" s="178">
        <v>0</v>
      </c>
      <c r="R85" s="178">
        <f>Q85*H85</f>
        <v>0</v>
      </c>
      <c r="S85" s="178">
        <v>0</v>
      </c>
      <c r="T85" s="179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80" t="s">
        <v>122</v>
      </c>
      <c r="AT85" s="180" t="s">
        <v>281</v>
      </c>
      <c r="AU85" s="180" t="s">
        <v>82</v>
      </c>
      <c r="AY85" s="14" t="s">
        <v>113</v>
      </c>
      <c r="BE85" s="181">
        <f>IF(N85="základní",J85,0)</f>
        <v>0</v>
      </c>
      <c r="BF85" s="181">
        <f>IF(N85="snížená",J85,0)</f>
        <v>0</v>
      </c>
      <c r="BG85" s="181">
        <f>IF(N85="zákl. přenesená",J85,0)</f>
        <v>0</v>
      </c>
      <c r="BH85" s="181">
        <f>IF(N85="sníž. přenesená",J85,0)</f>
        <v>0</v>
      </c>
      <c r="BI85" s="181">
        <f>IF(N85="nulová",J85,0)</f>
        <v>0</v>
      </c>
      <c r="BJ85" s="14" t="s">
        <v>78</v>
      </c>
      <c r="BK85" s="181">
        <f>ROUND(I85*H85,2)</f>
        <v>0</v>
      </c>
      <c r="BL85" s="14" t="s">
        <v>122</v>
      </c>
      <c r="BM85" s="180" t="s">
        <v>524</v>
      </c>
    </row>
    <row r="86" spans="1:65" s="2" customFormat="1" ht="24.2" customHeight="1">
      <c r="A86" s="31"/>
      <c r="B86" s="32"/>
      <c r="C86" s="184" t="s">
        <v>82</v>
      </c>
      <c r="D86" s="184" t="s">
        <v>281</v>
      </c>
      <c r="E86" s="185" t="s">
        <v>525</v>
      </c>
      <c r="F86" s="186" t="s">
        <v>526</v>
      </c>
      <c r="G86" s="187" t="s">
        <v>527</v>
      </c>
      <c r="H86" s="188">
        <v>2475</v>
      </c>
      <c r="I86" s="189"/>
      <c r="J86" s="190">
        <f>ROUND(I86*H86,2)</f>
        <v>0</v>
      </c>
      <c r="K86" s="186" t="s">
        <v>19</v>
      </c>
      <c r="L86" s="36"/>
      <c r="M86" s="191" t="s">
        <v>19</v>
      </c>
      <c r="N86" s="192" t="s">
        <v>44</v>
      </c>
      <c r="O86" s="61"/>
      <c r="P86" s="178">
        <f>O86*H86</f>
        <v>0</v>
      </c>
      <c r="Q86" s="178">
        <v>0</v>
      </c>
      <c r="R86" s="178">
        <f>Q86*H86</f>
        <v>0</v>
      </c>
      <c r="S86" s="178">
        <v>0</v>
      </c>
      <c r="T86" s="179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80" t="s">
        <v>122</v>
      </c>
      <c r="AT86" s="180" t="s">
        <v>281</v>
      </c>
      <c r="AU86" s="180" t="s">
        <v>82</v>
      </c>
      <c r="AY86" s="14" t="s">
        <v>113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4" t="s">
        <v>78</v>
      </c>
      <c r="BK86" s="181">
        <f>ROUND(I86*H86,2)</f>
        <v>0</v>
      </c>
      <c r="BL86" s="14" t="s">
        <v>122</v>
      </c>
      <c r="BM86" s="180" t="s">
        <v>528</v>
      </c>
    </row>
    <row r="87" spans="1:65" s="2" customFormat="1" ht="14.45" customHeight="1">
      <c r="A87" s="31"/>
      <c r="B87" s="32"/>
      <c r="C87" s="184" t="s">
        <v>85</v>
      </c>
      <c r="D87" s="184" t="s">
        <v>281</v>
      </c>
      <c r="E87" s="185" t="s">
        <v>529</v>
      </c>
      <c r="F87" s="186" t="s">
        <v>530</v>
      </c>
      <c r="G87" s="187" t="s">
        <v>523</v>
      </c>
      <c r="H87" s="188">
        <v>112.5</v>
      </c>
      <c r="I87" s="189"/>
      <c r="J87" s="190">
        <f>ROUND(I87*H87,2)</f>
        <v>0</v>
      </c>
      <c r="K87" s="186" t="s">
        <v>19</v>
      </c>
      <c r="L87" s="36"/>
      <c r="M87" s="193" t="s">
        <v>19</v>
      </c>
      <c r="N87" s="194" t="s">
        <v>44</v>
      </c>
      <c r="O87" s="195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80" t="s">
        <v>122</v>
      </c>
      <c r="AT87" s="180" t="s">
        <v>281</v>
      </c>
      <c r="AU87" s="180" t="s">
        <v>82</v>
      </c>
      <c r="AY87" s="14" t="s">
        <v>113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14" t="s">
        <v>78</v>
      </c>
      <c r="BK87" s="181">
        <f>ROUND(I87*H87,2)</f>
        <v>0</v>
      </c>
      <c r="BL87" s="14" t="s">
        <v>122</v>
      </c>
      <c r="BM87" s="180" t="s">
        <v>531</v>
      </c>
    </row>
    <row r="88" spans="1:65" s="2" customFormat="1" ht="6.95" customHeight="1">
      <c r="A88" s="31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36"/>
      <c r="M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</sheetData>
  <sheetProtection algorithmName="SHA-512" hashValue="+byZYcrx53fQeDr9tAr5FHEXtMQ5LkIJO+nZM0JYTezgbEML09T2OQf42ua7sycmU+jSPTbKDaw4ivp2KymR+Q==" saltValue="ieR0sXpw0jLDks+z6yo+kuRBN0/7NVkrjr86dcG3oO7f5B5DnvpweTPdMLaK0CAcdfwY+dPFapUxYfK2I6/fZw==" spinCount="100000" sheet="1" objects="1" scenarios="1" formatColumns="0" formatRows="0" autoFilter="0"/>
  <autoFilter ref="C80:K8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Sborník OÚŽI</vt:lpstr>
      <vt:lpstr>2 - Položky stavební nebo...</vt:lpstr>
      <vt:lpstr>3 - VRN</vt:lpstr>
      <vt:lpstr>'1 - Sborník OÚŽI'!Názvy_tisku</vt:lpstr>
      <vt:lpstr>'2 - Položky stavební nebo...'!Názvy_tisku</vt:lpstr>
      <vt:lpstr>'3 - VRN'!Názvy_tisku</vt:lpstr>
      <vt:lpstr>'Rekapitulace stavby'!Názvy_tisku</vt:lpstr>
      <vt:lpstr>'1 - Sborník OÚŽI'!Oblast_tisku</vt:lpstr>
      <vt:lpstr>'2 - Položky stavební nebo...'!Oblast_tisku</vt:lpstr>
      <vt:lpstr>'3 -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dcterms:created xsi:type="dcterms:W3CDTF">2021-01-12T10:35:51Z</dcterms:created>
  <dcterms:modified xsi:type="dcterms:W3CDTF">2021-01-17T18:38:38Z</dcterms:modified>
</cp:coreProperties>
</file>